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8760" activeTab="0"/>
  </bookViews>
  <sheets>
    <sheet name="2019" sheetId="1" r:id="rId1"/>
  </sheets>
  <definedNames>
    <definedName name="_xlnm.Print_Area" localSheetId="0">'2019'!$A$1:$L$79</definedName>
  </definedNames>
  <calcPr fullCalcOnLoad="1"/>
</workbook>
</file>

<file path=xl/sharedStrings.xml><?xml version="1.0" encoding="utf-8"?>
<sst xmlns="http://schemas.openxmlformats.org/spreadsheetml/2006/main" count="147" uniqueCount="147">
  <si>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</si>
  <si>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</si>
  <si>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</si>
  <si>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</si>
  <si>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</si>
  <si>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</si>
  <si>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</si>
  <si>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</si>
  <si>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</si>
  <si>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</si>
  <si>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</si>
  <si>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</si>
  <si>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</si>
  <si>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</si>
  <si>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</si>
  <si>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</si>
  <si>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</si>
  <si>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</si>
  <si>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</si>
  <si>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</si>
  <si>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</si>
  <si>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</si>
  <si>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</si>
  <si>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</si>
  <si>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</si>
  <si>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</si>
  <si>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</si>
  <si>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</si>
  <si>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</si>
  <si>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</si>
  <si>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</si>
  <si>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</si>
  <si>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</si>
  <si>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</si>
  <si>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</si>
  <si>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</si>
  <si>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</si>
  <si>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</si>
  <si>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</si>
  <si>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</si>
  <si>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</si>
  <si>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</si>
  <si>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</si>
  <si>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</si>
  <si>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</si>
  <si>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</si>
  <si>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</si>
  <si>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</si>
  <si>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</si>
  <si>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</si>
  <si>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</si>
  <si>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</si>
  <si>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</si>
  <si>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</si>
  <si>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</si>
  <si>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</si>
  <si>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</si>
  <si>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</si>
  <si>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</si>
  <si>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</si>
  <si>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</si>
  <si>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</si>
  <si>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</si>
  <si>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</si>
  <si>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</si>
  <si>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</si>
  <si>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</si>
  <si>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</si>
  <si>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41050100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</si>
  <si>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</si>
  <si>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</si>
  <si>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</si>
  <si>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</si>
  <si>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</si>
  <si>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</si>
  <si>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</si>
  <si>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</si>
  <si>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</si>
  <si>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</si>
  <si>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</si>
  <si>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</si>
  <si>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</si>
  <si>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</si>
  <si>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</si>
  <si>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</si>
  <si>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</si>
  <si>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</si>
  <si>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</si>
  <si>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</si>
  <si>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</si>
  <si>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</si>
  <si>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</si>
  <si>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</si>
  <si>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</si>
  <si>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</si>
  <si>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</si>
  <si>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</si>
  <si>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>від "____" _________ 2019 року №_____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</si>
  <si>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</si>
  <si>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</si>
  <si>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</si>
  <si>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 xml:space="preserve">Збір за видачу дозволу на розміщення об"єктів торгівлі та сфери послуг </t>
  </si>
  <si>
    <t>21080500</t>
  </si>
  <si>
    <t xml:space="preserve">Інші надходження </t>
  </si>
  <si>
    <t xml:space="preserve">Плата за встановлення земельного сервітуту </t>
  </si>
  <si>
    <t>22010000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</si>
  <si>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</si>
  <si>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</si>
  <si>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</si>
  <si>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</si>
  <si>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</si>
  <si>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</si>
  <si>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41034200</t>
  </si>
  <si>
    <t>41034500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</si>
  <si>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</si>
  <si>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</si>
  <si>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</si>
  <si>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Керуючий справами виконавчого комітету                                                                                                                        Ю. Сабій</t>
  </si>
  <si>
    <t>14021900-14031900</t>
  </si>
  <si>
    <t>24030000-2406000-2406030-24110900, 12020000</t>
  </si>
  <si>
    <t>41051600</t>
  </si>
  <si>
    <t xml:space="preserve">Субвенція з місцевого бюджету за рахунок залишку коштів медичної субвенції, що утворився на початок бюджетного періоду </t>
  </si>
  <si>
    <t>41054300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</si>
  <si>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</si>
  <si>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 xml:space="preserve">Субвенція з державного бюджету місцевим бюджетам та здійснення заходів щодо соціально-економічного розвитку окремих територій </t>
  </si>
  <si>
    <t>Субвенції з державного бюджету  місцевим   бюджетам  - всього: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</si>
  <si>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</si>
  <si>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Звіт про виконання загального та спеціального фонду бюджету м.Хмельницького за 9-ть місяців   2019 року</t>
  </si>
  <si>
    <t xml:space="preserve">Уточнений бюджет  на 2019 рік </t>
  </si>
  <si>
    <t>План на 9-ть місяців  2019 року</t>
  </si>
  <si>
    <t>Виконано  за     9-ть місяців    2019 року</t>
  </si>
  <si>
    <t>% виконання до плану на   9-ть місяців  2019р.</t>
  </si>
  <si>
    <t xml:space="preserve">Уточнений бюджет   на 2019 рік </t>
  </si>
  <si>
    <t>План на 9-ть місяців   2019 року</t>
  </si>
  <si>
    <t xml:space="preserve">Виконано за   9-ть місяців   2019 року </t>
  </si>
  <si>
    <t>% виконання до плану на 9-ть місяців   2019р.</t>
  </si>
  <si>
    <t xml:space="preserve">Разом виконання по загальному та спеціальному фондах за 9-ть місяців   2019р. </t>
  </si>
  <si>
    <t>21081700</t>
  </si>
  <si>
    <t>41037400</t>
  </si>
  <si>
    <t xml:space="preserve"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 </t>
  </si>
  <si>
    <t>41050400</t>
  </si>
  <si>
    <t>410505000</t>
  </si>
  <si>
    <t xml:space="preserve">Субвенція з місцевого бюджету  на виплату грошової компенсації за належні для отримання жилі приміщення для сімей осіб, визначених абзацами 5-8 пункту статті 10 Закону України  «Про статус ветеранів війни, гарантії їх соціального захисту» 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</t>
  </si>
  <si>
    <t>Субвенція з місцевого бюджету  на виплату грошової компенсації за належні для отримання жилі приміщення для сімей учасників бойових дій на території інших держав,  визначених у абзаці першому пункту 1 статті 10 Закону України  «Про статус ветеранів війни, гарантії їх соціального захисту», для осіб з інвалідністю І – ІІ групи з числа учасників бойових дій на території інших держав,  інвалідність яких 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</si>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</sst>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9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6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b/>
      <sz val="16"/>
      <color indexed="10"/>
      <name val="Times New Roman CYR"/>
      <family val="0"/>
    </font>
    <font>
      <b/>
      <i/>
      <sz val="16"/>
      <color indexed="10"/>
      <name val="Times New Roman CYR"/>
      <family val="0"/>
    </font>
    <font>
      <sz val="16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5" borderId="1" applyNumberFormat="0" applyAlignment="0" applyProtection="0"/>
    <xf numFmtId="9" fontId="6" fillId="0" borderId="0" applyFont="0" applyFill="0" applyBorder="0" applyAlignment="0" applyProtection="0"/>
    <xf numFmtId="0" fontId="25" fillId="15" borderId="0" applyNumberFormat="0" applyBorder="0" applyAlignment="0" applyProtection="0"/>
    <xf numFmtId="0" fontId="12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5" applyNumberFormat="0" applyFill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17" borderId="1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1" fillId="18" borderId="0" applyNumberFormat="0" applyBorder="0" applyAlignment="0" applyProtection="0"/>
    <xf numFmtId="0" fontId="1" fillId="4" borderId="8" applyNumberFormat="0" applyFont="0" applyAlignment="0" applyProtection="0"/>
    <xf numFmtId="0" fontId="11" fillId="17" borderId="9" applyNumberFormat="0" applyAlignment="0" applyProtection="0"/>
    <xf numFmtId="0" fontId="23" fillId="0" borderId="10" applyNumberFormat="0" applyFill="0" applyAlignment="0" applyProtection="0"/>
    <xf numFmtId="0" fontId="29" fillId="7" borderId="0" applyNumberFormat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196" fontId="31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88" applyNumberFormat="1" applyFont="1" applyFill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vertical="center" wrapText="1"/>
      <protection/>
    </xf>
    <xf numFmtId="4" fontId="30" fillId="0" borderId="12" xfId="0" applyNumberFormat="1" applyFont="1" applyFill="1" applyBorder="1" applyAlignment="1" applyProtection="1">
      <alignment vertical="center"/>
      <protection/>
    </xf>
    <xf numFmtId="196" fontId="31" fillId="0" borderId="12" xfId="0" applyNumberFormat="1" applyFont="1" applyFill="1" applyBorder="1" applyAlignment="1" applyProtection="1">
      <alignment vertical="center"/>
      <protection/>
    </xf>
    <xf numFmtId="197" fontId="30" fillId="0" borderId="12" xfId="0" applyNumberFormat="1" applyFont="1" applyFill="1" applyBorder="1" applyAlignment="1" applyProtection="1">
      <alignment vertical="center"/>
      <protection/>
    </xf>
    <xf numFmtId="4" fontId="30" fillId="0" borderId="13" xfId="0" applyNumberFormat="1" applyFont="1" applyFill="1" applyBorder="1" applyAlignment="1" applyProtection="1">
      <alignment vertical="center"/>
      <protection/>
    </xf>
    <xf numFmtId="0" fontId="30" fillId="0" borderId="12" xfId="0" applyNumberFormat="1" applyFont="1" applyFill="1" applyBorder="1" applyAlignment="1" applyProtection="1">
      <alignment vertical="center" wrapText="1"/>
      <protection/>
    </xf>
    <xf numFmtId="196" fontId="30" fillId="0" borderId="12" xfId="0" applyNumberFormat="1" applyFont="1" applyFill="1" applyBorder="1" applyAlignment="1" applyProtection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vertical="center"/>
      <protection/>
    </xf>
    <xf numFmtId="0" fontId="35" fillId="0" borderId="12" xfId="0" applyNumberFormat="1" applyFont="1" applyFill="1" applyBorder="1" applyAlignment="1" applyProtection="1">
      <alignment vertical="center" wrapText="1"/>
      <protection/>
    </xf>
    <xf numFmtId="0" fontId="32" fillId="0" borderId="12" xfId="80" applyNumberFormat="1" applyFont="1" applyFill="1" applyBorder="1" applyAlignment="1" applyProtection="1">
      <alignment vertical="center" wrapText="1"/>
      <protection/>
    </xf>
    <xf numFmtId="0" fontId="32" fillId="0" borderId="12" xfId="79" applyFont="1" applyFill="1" applyBorder="1" applyAlignment="1">
      <alignment horizontal="justify" vertical="top" wrapText="1"/>
      <protection/>
    </xf>
    <xf numFmtId="4" fontId="34" fillId="0" borderId="12" xfId="0" applyNumberFormat="1" applyFont="1" applyFill="1" applyBorder="1" applyAlignment="1" applyProtection="1">
      <alignment vertical="center"/>
      <protection/>
    </xf>
    <xf numFmtId="196" fontId="36" fillId="0" borderId="12" xfId="0" applyNumberFormat="1" applyFont="1" applyFill="1" applyBorder="1" applyAlignment="1" applyProtection="1">
      <alignment vertical="center"/>
      <protection/>
    </xf>
    <xf numFmtId="197" fontId="34" fillId="0" borderId="12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12" xfId="0" applyNumberFormat="1" applyFont="1" applyFill="1" applyBorder="1" applyAlignment="1" applyProtection="1">
      <alignment vertical="center" wrapText="1"/>
      <protection/>
    </xf>
    <xf numFmtId="4" fontId="35" fillId="0" borderId="12" xfId="0" applyNumberFormat="1" applyFont="1" applyFill="1" applyBorder="1" applyAlignment="1" applyProtection="1">
      <alignment vertical="center"/>
      <protection/>
    </xf>
    <xf numFmtId="196" fontId="37" fillId="0" borderId="12" xfId="0" applyNumberFormat="1" applyFont="1" applyFill="1" applyBorder="1" applyAlignment="1" applyProtection="1">
      <alignment vertical="center"/>
      <protection/>
    </xf>
    <xf numFmtId="197" fontId="35" fillId="0" borderId="12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9" fontId="3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196" fontId="36" fillId="0" borderId="16" xfId="0" applyNumberFormat="1" applyFont="1" applyFill="1" applyBorder="1" applyAlignment="1" applyProtection="1">
      <alignment vertical="center"/>
      <protection/>
    </xf>
    <xf numFmtId="197" fontId="34" fillId="0" borderId="16" xfId="0" applyNumberFormat="1" applyFont="1" applyFill="1" applyBorder="1" applyAlignment="1" applyProtection="1">
      <alignment vertical="center"/>
      <protection/>
    </xf>
    <xf numFmtId="4" fontId="34" fillId="0" borderId="1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196" fontId="5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0" xfId="88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9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70" zoomScaleNormal="70" zoomScalePageLayoutView="0" workbookViewId="0" topLeftCell="A1">
      <pane ySplit="7" topLeftCell="A58" activePane="bottomLeft" state="frozen"/>
      <selection pane="topLeft" activeCell="A1" sqref="A1"/>
      <selection pane="bottomLeft" activeCell="Q64" sqref="Q64"/>
    </sheetView>
  </sheetViews>
  <sheetFormatPr defaultColWidth="9.140625" defaultRowHeight="12.75"/>
  <cols>
    <col min="1" max="1" width="15.28125" style="4" customWidth="1"/>
    <col min="2" max="2" width="70.8515625" style="4" customWidth="1"/>
    <col min="3" max="3" width="24.57421875" style="4" bestFit="1" customWidth="1"/>
    <col min="4" max="4" width="26.7109375" style="4" customWidth="1"/>
    <col min="5" max="5" width="28.140625" style="4" customWidth="1"/>
    <col min="6" max="6" width="13.00390625" style="4" hidden="1" customWidth="1"/>
    <col min="7" max="7" width="16.421875" style="4" customWidth="1"/>
    <col min="8" max="8" width="24.28125" style="4" customWidth="1"/>
    <col min="9" max="9" width="22.7109375" style="4" customWidth="1"/>
    <col min="10" max="10" width="23.7109375" style="4" customWidth="1"/>
    <col min="11" max="11" width="16.28125" style="4" customWidth="1"/>
    <col min="12" max="12" width="24.7109375" style="4" customWidth="1"/>
    <col min="13" max="16384" width="9.140625" style="1" customWidth="1"/>
  </cols>
  <sheetData>
    <row r="1" spans="1:12" ht="20.25">
      <c r="A1" s="51"/>
      <c r="B1" s="51"/>
      <c r="C1" s="50" t="s">
        <v>63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ht="20.25">
      <c r="A2" s="51"/>
      <c r="B2" s="51"/>
      <c r="C2" s="50" t="s">
        <v>18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42" customHeight="1">
      <c r="A3" s="51"/>
      <c r="B3" s="51"/>
      <c r="C3" s="50" t="s">
        <v>97</v>
      </c>
      <c r="D3" s="50"/>
      <c r="E3" s="50"/>
      <c r="F3" s="50"/>
      <c r="G3" s="50"/>
      <c r="H3" s="50"/>
      <c r="I3" s="50"/>
      <c r="J3" s="50"/>
      <c r="K3" s="50"/>
      <c r="L3" s="50"/>
    </row>
    <row r="4" spans="1:12" ht="43.5" customHeight="1">
      <c r="A4" s="56" t="s">
        <v>127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59</v>
      </c>
      <c r="B5" s="11"/>
      <c r="C5" s="11"/>
      <c r="D5" s="11"/>
      <c r="E5" s="11"/>
      <c r="F5" s="11"/>
      <c r="G5" s="11"/>
      <c r="H5" s="12"/>
      <c r="I5" s="11"/>
      <c r="J5" s="11"/>
      <c r="K5" s="13" t="s">
        <v>27</v>
      </c>
      <c r="L5" s="11"/>
    </row>
    <row r="6" spans="1:12" ht="23.25" customHeight="1">
      <c r="A6" s="52" t="s">
        <v>7</v>
      </c>
      <c r="B6" s="58" t="s">
        <v>37</v>
      </c>
      <c r="C6" s="57" t="s">
        <v>60</v>
      </c>
      <c r="D6" s="57"/>
      <c r="E6" s="57"/>
      <c r="F6" s="57"/>
      <c r="G6" s="57"/>
      <c r="H6" s="54" t="s">
        <v>61</v>
      </c>
      <c r="I6" s="54"/>
      <c r="J6" s="54"/>
      <c r="K6" s="54"/>
      <c r="L6" s="15"/>
    </row>
    <row r="7" spans="1:12" ht="152.25" customHeight="1">
      <c r="A7" s="53"/>
      <c r="B7" s="59"/>
      <c r="C7" s="16" t="s">
        <v>128</v>
      </c>
      <c r="D7" s="16" t="s">
        <v>129</v>
      </c>
      <c r="E7" s="16" t="s">
        <v>130</v>
      </c>
      <c r="F7" s="16" t="s">
        <v>28</v>
      </c>
      <c r="G7" s="16" t="s">
        <v>131</v>
      </c>
      <c r="H7" s="16" t="s">
        <v>132</v>
      </c>
      <c r="I7" s="16" t="s">
        <v>133</v>
      </c>
      <c r="J7" s="16" t="s">
        <v>134</v>
      </c>
      <c r="K7" s="16" t="s">
        <v>135</v>
      </c>
      <c r="L7" s="17" t="s">
        <v>136</v>
      </c>
    </row>
    <row r="8" spans="1:12" s="2" customFormat="1" ht="20.25">
      <c r="A8" s="18">
        <v>10000000</v>
      </c>
      <c r="B8" s="19" t="s">
        <v>8</v>
      </c>
      <c r="C8" s="20">
        <f>SUM(C9,C16,C24,C25,C23,C26)</f>
        <v>1711881360</v>
      </c>
      <c r="D8" s="20">
        <f>SUM(D9,D16,D24,D25,D23,D26)</f>
        <v>1200651650</v>
      </c>
      <c r="E8" s="20">
        <f>SUM(E9,E15,E16,E24,E25,E23)</f>
        <v>1272648782.3699996</v>
      </c>
      <c r="F8" s="21">
        <v>91.8</v>
      </c>
      <c r="G8" s="22">
        <f>E8/D8*100</f>
        <v>105.99650467893828</v>
      </c>
      <c r="H8" s="20">
        <f>SUM(H26)</f>
        <v>500000</v>
      </c>
      <c r="I8" s="20">
        <f>SUM(I26)</f>
        <v>359320</v>
      </c>
      <c r="J8" s="20">
        <f>SUM(J26)</f>
        <v>564926.2</v>
      </c>
      <c r="K8" s="22">
        <f>J8/I8*100</f>
        <v>157.22091728821107</v>
      </c>
      <c r="L8" s="23">
        <f aca="true" t="shared" si="0" ref="L8:L75">SUM(E8,J8)</f>
        <v>1273213708.5699997</v>
      </c>
    </row>
    <row r="9" spans="1:12" s="3" customFormat="1" ht="40.5">
      <c r="A9" s="18">
        <v>11000000</v>
      </c>
      <c r="B9" s="24" t="s">
        <v>21</v>
      </c>
      <c r="C9" s="20">
        <f>SUM(C10:C11)</f>
        <v>1095105860</v>
      </c>
      <c r="D9" s="20">
        <f>SUM(D10:D11)</f>
        <v>768360800</v>
      </c>
      <c r="E9" s="20">
        <f>SUM(E10:E11)</f>
        <v>807905843.3</v>
      </c>
      <c r="F9" s="21">
        <v>88.2</v>
      </c>
      <c r="G9" s="22">
        <f aca="true" t="shared" si="1" ref="G9:G75">E9/D9*100</f>
        <v>105.14667631404413</v>
      </c>
      <c r="H9" s="20"/>
      <c r="I9" s="20"/>
      <c r="J9" s="20"/>
      <c r="K9" s="22"/>
      <c r="L9" s="23">
        <f t="shared" si="0"/>
        <v>807905843.3</v>
      </c>
    </row>
    <row r="10" spans="1:12" ht="20.25">
      <c r="A10" s="18">
        <v>11010000</v>
      </c>
      <c r="B10" s="19" t="s">
        <v>33</v>
      </c>
      <c r="C10" s="20">
        <v>1093465360</v>
      </c>
      <c r="D10" s="20">
        <v>767310800</v>
      </c>
      <c r="E10" s="20">
        <v>806676743.4</v>
      </c>
      <c r="F10" s="25">
        <v>106.6</v>
      </c>
      <c r="G10" s="22">
        <f t="shared" si="1"/>
        <v>105.13037785992326</v>
      </c>
      <c r="H10" s="20"/>
      <c r="I10" s="20"/>
      <c r="J10" s="20"/>
      <c r="K10" s="22"/>
      <c r="L10" s="23">
        <f t="shared" si="0"/>
        <v>806676743.4</v>
      </c>
    </row>
    <row r="11" spans="1:12" ht="39.75" customHeight="1">
      <c r="A11" s="18">
        <v>11020000</v>
      </c>
      <c r="B11" s="19" t="s">
        <v>62</v>
      </c>
      <c r="C11" s="20">
        <v>1640500</v>
      </c>
      <c r="D11" s="20">
        <v>1050000</v>
      </c>
      <c r="E11" s="20">
        <v>1229099.9</v>
      </c>
      <c r="F11" s="25">
        <v>80.7</v>
      </c>
      <c r="G11" s="22">
        <f t="shared" si="1"/>
        <v>117.05713333333333</v>
      </c>
      <c r="H11" s="20"/>
      <c r="I11" s="20"/>
      <c r="J11" s="20"/>
      <c r="K11" s="22"/>
      <c r="L11" s="23">
        <f t="shared" si="0"/>
        <v>1229099.9</v>
      </c>
    </row>
    <row r="12" spans="1:12" s="3" customFormat="1" ht="1.5" customHeight="1" hidden="1">
      <c r="A12" s="26" t="s">
        <v>14</v>
      </c>
      <c r="B12" s="24" t="s">
        <v>22</v>
      </c>
      <c r="C12" s="27">
        <f aca="true" t="shared" si="2" ref="C12:J12">SUM(C13:C14)</f>
        <v>0</v>
      </c>
      <c r="D12" s="27"/>
      <c r="E12" s="27">
        <f>SUM(E13:E14)</f>
        <v>0</v>
      </c>
      <c r="F12" s="21">
        <f t="shared" si="2"/>
        <v>103.8</v>
      </c>
      <c r="G12" s="22" t="e">
        <f t="shared" si="1"/>
        <v>#DIV/0!</v>
      </c>
      <c r="H12" s="20">
        <f t="shared" si="2"/>
        <v>0</v>
      </c>
      <c r="I12" s="20"/>
      <c r="J12" s="20">
        <f t="shared" si="2"/>
        <v>0</v>
      </c>
      <c r="K12" s="22"/>
      <c r="L12" s="23">
        <f t="shared" si="0"/>
        <v>0</v>
      </c>
    </row>
    <row r="13" spans="1:12" ht="20.25" hidden="1">
      <c r="A13" s="26" t="s">
        <v>23</v>
      </c>
      <c r="B13" s="24" t="s">
        <v>24</v>
      </c>
      <c r="C13" s="20"/>
      <c r="D13" s="20"/>
      <c r="E13" s="20">
        <v>0</v>
      </c>
      <c r="F13" s="25"/>
      <c r="G13" s="22" t="e">
        <f t="shared" si="1"/>
        <v>#DIV/0!</v>
      </c>
      <c r="H13" s="20"/>
      <c r="I13" s="20"/>
      <c r="J13" s="20"/>
      <c r="K13" s="22"/>
      <c r="L13" s="23">
        <f t="shared" si="0"/>
        <v>0</v>
      </c>
    </row>
    <row r="14" spans="1:12" ht="40.5" hidden="1">
      <c r="A14" s="26" t="s">
        <v>29</v>
      </c>
      <c r="B14" s="24" t="s">
        <v>30</v>
      </c>
      <c r="C14" s="20"/>
      <c r="D14" s="20"/>
      <c r="E14" s="20"/>
      <c r="F14" s="25">
        <v>103.8</v>
      </c>
      <c r="G14" s="22" t="e">
        <f t="shared" si="1"/>
        <v>#DIV/0!</v>
      </c>
      <c r="H14" s="20"/>
      <c r="I14" s="20"/>
      <c r="J14" s="20"/>
      <c r="K14" s="22"/>
      <c r="L14" s="23">
        <f t="shared" si="0"/>
        <v>0</v>
      </c>
    </row>
    <row r="15" spans="1:12" ht="40.5">
      <c r="A15" s="26" t="s">
        <v>98</v>
      </c>
      <c r="B15" s="24" t="s">
        <v>99</v>
      </c>
      <c r="C15" s="20"/>
      <c r="D15" s="20"/>
      <c r="E15" s="20">
        <v>279390.43</v>
      </c>
      <c r="F15" s="25"/>
      <c r="G15" s="22"/>
      <c r="H15" s="20"/>
      <c r="I15" s="20"/>
      <c r="J15" s="20"/>
      <c r="K15" s="22"/>
      <c r="L15" s="23">
        <f t="shared" si="0"/>
        <v>279390.43</v>
      </c>
    </row>
    <row r="16" spans="1:12" ht="20.25">
      <c r="A16" s="26" t="s">
        <v>85</v>
      </c>
      <c r="B16" s="28" t="s">
        <v>39</v>
      </c>
      <c r="C16" s="20">
        <f>SUM(C17:C22)</f>
        <v>468060500</v>
      </c>
      <c r="D16" s="20">
        <f>SUM(D17:D22)</f>
        <v>335075850</v>
      </c>
      <c r="E16" s="20">
        <f>SUM(E17:E22)</f>
        <v>360533782.14000005</v>
      </c>
      <c r="F16" s="25">
        <v>168.4</v>
      </c>
      <c r="G16" s="22">
        <f t="shared" si="1"/>
        <v>107.59766248149487</v>
      </c>
      <c r="H16" s="20"/>
      <c r="I16" s="20"/>
      <c r="J16" s="20"/>
      <c r="K16" s="22"/>
      <c r="L16" s="23">
        <f t="shared" si="0"/>
        <v>360533782.14000005</v>
      </c>
    </row>
    <row r="17" spans="1:12" ht="40.5">
      <c r="A17" s="18" t="s">
        <v>45</v>
      </c>
      <c r="B17" s="24" t="s">
        <v>35</v>
      </c>
      <c r="C17" s="20">
        <v>21000500</v>
      </c>
      <c r="D17" s="20">
        <v>16105300</v>
      </c>
      <c r="E17" s="20">
        <v>18277509.1</v>
      </c>
      <c r="F17" s="25"/>
      <c r="G17" s="22">
        <f t="shared" si="1"/>
        <v>113.48754198928303</v>
      </c>
      <c r="H17" s="20"/>
      <c r="I17" s="20"/>
      <c r="J17" s="20"/>
      <c r="K17" s="22"/>
      <c r="L17" s="23">
        <f t="shared" si="0"/>
        <v>18277509.1</v>
      </c>
    </row>
    <row r="18" spans="1:12" ht="40.5">
      <c r="A18" s="18" t="s">
        <v>46</v>
      </c>
      <c r="B18" s="24" t="s">
        <v>40</v>
      </c>
      <c r="C18" s="20">
        <v>148460000</v>
      </c>
      <c r="D18" s="20">
        <v>113195500</v>
      </c>
      <c r="E18" s="20">
        <v>120223939.09</v>
      </c>
      <c r="F18" s="25"/>
      <c r="G18" s="22">
        <f t="shared" si="1"/>
        <v>106.20911528285136</v>
      </c>
      <c r="H18" s="20"/>
      <c r="I18" s="20"/>
      <c r="J18" s="20"/>
      <c r="K18" s="22"/>
      <c r="L18" s="23">
        <f t="shared" si="0"/>
        <v>120223939.09</v>
      </c>
    </row>
    <row r="19" spans="1:12" ht="20.25">
      <c r="A19" s="26" t="s">
        <v>43</v>
      </c>
      <c r="B19" s="24" t="s">
        <v>41</v>
      </c>
      <c r="C19" s="20">
        <v>4500000</v>
      </c>
      <c r="D19" s="20">
        <v>1416000</v>
      </c>
      <c r="E19" s="20">
        <v>1703826.08</v>
      </c>
      <c r="F19" s="25"/>
      <c r="G19" s="22">
        <f t="shared" si="1"/>
        <v>120.32670056497177</v>
      </c>
      <c r="H19" s="20"/>
      <c r="I19" s="20"/>
      <c r="J19" s="20"/>
      <c r="K19" s="22"/>
      <c r="L19" s="23">
        <f t="shared" si="0"/>
        <v>1703826.08</v>
      </c>
    </row>
    <row r="20" spans="1:12" ht="40.5">
      <c r="A20" s="18" t="s">
        <v>44</v>
      </c>
      <c r="B20" s="24" t="s">
        <v>42</v>
      </c>
      <c r="C20" s="20">
        <v>250000</v>
      </c>
      <c r="D20" s="20">
        <v>179050</v>
      </c>
      <c r="E20" s="20">
        <v>310582.96</v>
      </c>
      <c r="F20" s="25"/>
      <c r="G20" s="22">
        <f t="shared" si="1"/>
        <v>173.46158056408825</v>
      </c>
      <c r="H20" s="20"/>
      <c r="I20" s="20"/>
      <c r="J20" s="20"/>
      <c r="K20" s="22"/>
      <c r="L20" s="23">
        <f t="shared" si="0"/>
        <v>310582.96</v>
      </c>
    </row>
    <row r="21" spans="1:12" ht="40.5">
      <c r="A21" s="18">
        <v>1802000</v>
      </c>
      <c r="B21" s="24" t="s">
        <v>100</v>
      </c>
      <c r="C21" s="20"/>
      <c r="D21" s="20"/>
      <c r="E21" s="20">
        <v>6635.58</v>
      </c>
      <c r="F21" s="25"/>
      <c r="G21" s="22"/>
      <c r="H21" s="20"/>
      <c r="I21" s="20"/>
      <c r="J21" s="20"/>
      <c r="K21" s="22"/>
      <c r="L21" s="23">
        <f t="shared" si="0"/>
        <v>6635.58</v>
      </c>
    </row>
    <row r="22" spans="1:12" ht="40.5">
      <c r="A22" s="18" t="s">
        <v>47</v>
      </c>
      <c r="B22" s="24" t="s">
        <v>116</v>
      </c>
      <c r="C22" s="20">
        <v>293850000</v>
      </c>
      <c r="D22" s="20">
        <v>204180000</v>
      </c>
      <c r="E22" s="20">
        <v>220011289.33</v>
      </c>
      <c r="F22" s="25"/>
      <c r="G22" s="22">
        <f t="shared" si="1"/>
        <v>107.75359453913214</v>
      </c>
      <c r="H22" s="20"/>
      <c r="I22" s="20"/>
      <c r="J22" s="20"/>
      <c r="K22" s="22"/>
      <c r="L22" s="23">
        <f t="shared" si="0"/>
        <v>220011289.33</v>
      </c>
    </row>
    <row r="23" spans="1:12" ht="40.5">
      <c r="A23" s="18">
        <v>16011500</v>
      </c>
      <c r="B23" s="24" t="s">
        <v>101</v>
      </c>
      <c r="C23" s="20"/>
      <c r="D23" s="20"/>
      <c r="E23" s="20">
        <v>12492.6</v>
      </c>
      <c r="F23" s="25"/>
      <c r="G23" s="22"/>
      <c r="H23" s="20"/>
      <c r="I23" s="20"/>
      <c r="J23" s="20"/>
      <c r="K23" s="22"/>
      <c r="L23" s="23">
        <f t="shared" si="0"/>
        <v>12492.6</v>
      </c>
    </row>
    <row r="24" spans="1:12" ht="60.75">
      <c r="A24" s="18">
        <v>14040000</v>
      </c>
      <c r="B24" s="29" t="s">
        <v>50</v>
      </c>
      <c r="C24" s="20">
        <v>78500000</v>
      </c>
      <c r="D24" s="20">
        <v>49655000</v>
      </c>
      <c r="E24" s="20">
        <v>54671922.61</v>
      </c>
      <c r="F24" s="25"/>
      <c r="G24" s="22">
        <f t="shared" si="1"/>
        <v>110.10355978249923</v>
      </c>
      <c r="H24" s="20"/>
      <c r="I24" s="20"/>
      <c r="J24" s="20"/>
      <c r="K24" s="22"/>
      <c r="L24" s="23">
        <f t="shared" si="0"/>
        <v>54671922.61</v>
      </c>
    </row>
    <row r="25" spans="1:12" ht="40.5">
      <c r="A25" s="18" t="s">
        <v>118</v>
      </c>
      <c r="B25" s="29" t="s">
        <v>64</v>
      </c>
      <c r="C25" s="20">
        <v>70215000</v>
      </c>
      <c r="D25" s="20">
        <v>47560000</v>
      </c>
      <c r="E25" s="20">
        <v>49245351.29</v>
      </c>
      <c r="F25" s="25"/>
      <c r="G25" s="22">
        <f t="shared" si="1"/>
        <v>103.54363181244743</v>
      </c>
      <c r="H25" s="20"/>
      <c r="I25" s="20"/>
      <c r="J25" s="20"/>
      <c r="K25" s="22"/>
      <c r="L25" s="23">
        <f t="shared" si="0"/>
        <v>49245351.29</v>
      </c>
    </row>
    <row r="26" spans="1:12" ht="20.25">
      <c r="A26" s="18">
        <v>19010000</v>
      </c>
      <c r="B26" s="29" t="s">
        <v>31</v>
      </c>
      <c r="C26" s="20"/>
      <c r="D26" s="20"/>
      <c r="E26" s="20">
        <v>0</v>
      </c>
      <c r="F26" s="25"/>
      <c r="G26" s="22"/>
      <c r="H26" s="20">
        <v>500000</v>
      </c>
      <c r="I26" s="20">
        <v>359320</v>
      </c>
      <c r="J26" s="20">
        <v>564926.2</v>
      </c>
      <c r="K26" s="22">
        <f>J26/I26*100</f>
        <v>157.22091728821107</v>
      </c>
      <c r="L26" s="23">
        <f t="shared" si="0"/>
        <v>564926.2</v>
      </c>
    </row>
    <row r="27" spans="1:12" s="2" customFormat="1" ht="20.25">
      <c r="A27" s="26" t="s">
        <v>86</v>
      </c>
      <c r="B27" s="19" t="s">
        <v>9</v>
      </c>
      <c r="C27" s="20">
        <f>SUM(C28,C29,C30,C34,C35,,C40)</f>
        <v>75920000</v>
      </c>
      <c r="D27" s="20">
        <f>SUM(D28,D29,D30,D35,D34,D40)</f>
        <v>45709835</v>
      </c>
      <c r="E27" s="20">
        <f>SUM(E28,E29,E30,E35,E34,E40)</f>
        <v>53655689.61000001</v>
      </c>
      <c r="F27" s="20">
        <f>SUM(F28,F29,F30,F35,F38)</f>
        <v>325.6</v>
      </c>
      <c r="G27" s="22">
        <f t="shared" si="1"/>
        <v>117.38324938167028</v>
      </c>
      <c r="H27" s="20">
        <f>SUM(H40,H44)</f>
        <v>151919303</v>
      </c>
      <c r="I27" s="20">
        <f>SUM(I40,I44)</f>
        <v>101877953.75</v>
      </c>
      <c r="J27" s="20">
        <f>SUM(J40,J39,J44)</f>
        <v>109757080.97</v>
      </c>
      <c r="K27" s="22">
        <f>J27/I27*100</f>
        <v>107.73388837327329</v>
      </c>
      <c r="L27" s="23">
        <f>SUM(E27,J27)</f>
        <v>163412770.58</v>
      </c>
    </row>
    <row r="28" spans="1:12" ht="94.5" customHeight="1">
      <c r="A28" s="26" t="s">
        <v>1</v>
      </c>
      <c r="B28" s="30" t="s">
        <v>0</v>
      </c>
      <c r="C28" s="20">
        <v>1000000</v>
      </c>
      <c r="D28" s="20">
        <v>750000</v>
      </c>
      <c r="E28" s="20">
        <v>1410903.64</v>
      </c>
      <c r="F28" s="25">
        <v>31.3</v>
      </c>
      <c r="G28" s="22">
        <f t="shared" si="1"/>
        <v>188.1204853333333</v>
      </c>
      <c r="H28" s="20"/>
      <c r="I28" s="20"/>
      <c r="J28" s="20"/>
      <c r="K28" s="22"/>
      <c r="L28" s="23">
        <f t="shared" si="0"/>
        <v>1410903.64</v>
      </c>
    </row>
    <row r="29" spans="1:12" ht="30.75" customHeight="1">
      <c r="A29" s="26" t="s">
        <v>65</v>
      </c>
      <c r="B29" s="30" t="s">
        <v>66</v>
      </c>
      <c r="C29" s="20">
        <v>12500000</v>
      </c>
      <c r="D29" s="20">
        <v>7767000</v>
      </c>
      <c r="E29" s="20">
        <v>9180838.37</v>
      </c>
      <c r="F29" s="25"/>
      <c r="G29" s="22">
        <f t="shared" si="1"/>
        <v>118.20314625981716</v>
      </c>
      <c r="H29" s="20"/>
      <c r="I29" s="20"/>
      <c r="J29" s="20"/>
      <c r="K29" s="22"/>
      <c r="L29" s="23">
        <f t="shared" si="0"/>
        <v>9180838.37</v>
      </c>
    </row>
    <row r="30" spans="1:12" ht="30.75" customHeight="1">
      <c r="A30" s="26" t="s">
        <v>87</v>
      </c>
      <c r="B30" s="24" t="s">
        <v>11</v>
      </c>
      <c r="C30" s="20">
        <f>SUM(C32:C33)</f>
        <v>2300000</v>
      </c>
      <c r="D30" s="20">
        <f>SUM(D32:D33)</f>
        <v>1591600</v>
      </c>
      <c r="E30" s="20">
        <f>SUM(E31:E33)</f>
        <v>1547232.8399999999</v>
      </c>
      <c r="F30" s="21">
        <v>110.4</v>
      </c>
      <c r="G30" s="22">
        <f>E30/D30*100</f>
        <v>97.21241769288766</v>
      </c>
      <c r="H30" s="20"/>
      <c r="I30" s="20"/>
      <c r="J30" s="20"/>
      <c r="K30" s="22"/>
      <c r="L30" s="23">
        <f>SUM(E30,J30)</f>
        <v>1547232.8399999999</v>
      </c>
    </row>
    <row r="31" spans="1:12" ht="30.75" customHeight="1">
      <c r="A31" s="26" t="s">
        <v>102</v>
      </c>
      <c r="B31" s="24" t="s">
        <v>103</v>
      </c>
      <c r="C31" s="20"/>
      <c r="D31" s="20"/>
      <c r="E31" s="20">
        <v>21200.78</v>
      </c>
      <c r="F31" s="21"/>
      <c r="G31" s="22"/>
      <c r="H31" s="20"/>
      <c r="I31" s="20"/>
      <c r="J31" s="20"/>
      <c r="K31" s="22"/>
      <c r="L31" s="23">
        <f>SUM(E31,J31)</f>
        <v>21200.78</v>
      </c>
    </row>
    <row r="32" spans="1:12" ht="80.25" customHeight="1">
      <c r="A32" s="18" t="s">
        <v>58</v>
      </c>
      <c r="B32" s="24" t="s">
        <v>34</v>
      </c>
      <c r="C32" s="20">
        <v>1000000</v>
      </c>
      <c r="D32" s="20">
        <v>730600</v>
      </c>
      <c r="E32" s="20">
        <v>417262.61</v>
      </c>
      <c r="F32" s="25">
        <v>83.8</v>
      </c>
      <c r="G32" s="22">
        <f>E32/D32*100</f>
        <v>57.1123200109499</v>
      </c>
      <c r="H32" s="20"/>
      <c r="I32" s="20"/>
      <c r="J32" s="20"/>
      <c r="K32" s="22"/>
      <c r="L32" s="23">
        <f>SUM(E32,J32)</f>
        <v>417262.61</v>
      </c>
    </row>
    <row r="33" spans="1:12" ht="30.75" customHeight="1">
      <c r="A33" s="26" t="s">
        <v>5</v>
      </c>
      <c r="B33" s="24" t="s">
        <v>67</v>
      </c>
      <c r="C33" s="20">
        <v>1300000</v>
      </c>
      <c r="D33" s="20">
        <v>861000</v>
      </c>
      <c r="E33" s="20">
        <v>1108769.45</v>
      </c>
      <c r="F33" s="25"/>
      <c r="G33" s="22">
        <f>E33/D33*100</f>
        <v>128.77693960511033</v>
      </c>
      <c r="H33" s="20"/>
      <c r="I33" s="20"/>
      <c r="J33" s="20"/>
      <c r="K33" s="22"/>
      <c r="L33" s="23">
        <f>SUM(E33,J33)</f>
        <v>1108769.45</v>
      </c>
    </row>
    <row r="34" spans="1:12" ht="30.75" customHeight="1">
      <c r="A34" s="26" t="s">
        <v>137</v>
      </c>
      <c r="B34" s="24" t="s">
        <v>104</v>
      </c>
      <c r="C34" s="20">
        <v>9000000</v>
      </c>
      <c r="D34" s="20">
        <v>6375000</v>
      </c>
      <c r="E34" s="20">
        <v>6948374.13</v>
      </c>
      <c r="F34" s="25"/>
      <c r="G34" s="22">
        <f>E34/D34*100</f>
        <v>108.99410400000001</v>
      </c>
      <c r="H34" s="20"/>
      <c r="I34" s="20"/>
      <c r="J34" s="20"/>
      <c r="K34" s="22"/>
      <c r="L34" s="23">
        <f>SUM(E34,J34)</f>
        <v>6948374.13</v>
      </c>
    </row>
    <row r="35" spans="1:12" s="3" customFormat="1" ht="40.5" customHeight="1">
      <c r="A35" s="26" t="s">
        <v>88</v>
      </c>
      <c r="B35" s="24" t="s">
        <v>10</v>
      </c>
      <c r="C35" s="20">
        <f>SUM(C36:C38)</f>
        <v>42120000</v>
      </c>
      <c r="D35" s="20">
        <f>SUM(D36:D38)</f>
        <v>25989600</v>
      </c>
      <c r="E35" s="20">
        <f>SUM(E36:E38)</f>
        <v>30432851.75</v>
      </c>
      <c r="F35" s="21">
        <v>98.9</v>
      </c>
      <c r="G35" s="22">
        <f t="shared" si="1"/>
        <v>117.09626831501832</v>
      </c>
      <c r="H35" s="20"/>
      <c r="I35" s="20"/>
      <c r="J35" s="20"/>
      <c r="K35" s="22"/>
      <c r="L35" s="23">
        <f t="shared" si="0"/>
        <v>30432851.75</v>
      </c>
    </row>
    <row r="36" spans="1:12" s="3" customFormat="1" ht="40.5" customHeight="1">
      <c r="A36" s="26" t="s">
        <v>105</v>
      </c>
      <c r="B36" s="24" t="s">
        <v>2</v>
      </c>
      <c r="C36" s="20">
        <v>30470000</v>
      </c>
      <c r="D36" s="20">
        <v>17391800</v>
      </c>
      <c r="E36" s="20">
        <v>19982701.9</v>
      </c>
      <c r="F36" s="21"/>
      <c r="G36" s="22">
        <f t="shared" si="1"/>
        <v>114.89726135305143</v>
      </c>
      <c r="H36" s="20"/>
      <c r="I36" s="20"/>
      <c r="J36" s="20"/>
      <c r="K36" s="22"/>
      <c r="L36" s="23">
        <f t="shared" si="0"/>
        <v>19982701.9</v>
      </c>
    </row>
    <row r="37" spans="1:12" ht="40.5">
      <c r="A37" s="26" t="s">
        <v>3</v>
      </c>
      <c r="B37" s="24" t="s">
        <v>16</v>
      </c>
      <c r="C37" s="20">
        <v>10800000</v>
      </c>
      <c r="D37" s="20">
        <v>8010000</v>
      </c>
      <c r="E37" s="20">
        <v>9611616.31</v>
      </c>
      <c r="F37" s="25">
        <v>98.3</v>
      </c>
      <c r="G37" s="22">
        <f t="shared" si="1"/>
        <v>119.99520986267167</v>
      </c>
      <c r="H37" s="20"/>
      <c r="I37" s="20"/>
      <c r="J37" s="20"/>
      <c r="K37" s="22"/>
      <c r="L37" s="23">
        <f t="shared" si="0"/>
        <v>9611616.31</v>
      </c>
    </row>
    <row r="38" spans="1:12" ht="20.25">
      <c r="A38" s="26" t="s">
        <v>4</v>
      </c>
      <c r="B38" s="24" t="s">
        <v>19</v>
      </c>
      <c r="C38" s="20">
        <v>850000</v>
      </c>
      <c r="D38" s="20">
        <v>587800</v>
      </c>
      <c r="E38" s="20">
        <v>838533.54</v>
      </c>
      <c r="F38" s="25">
        <v>85</v>
      </c>
      <c r="G38" s="22">
        <f t="shared" si="1"/>
        <v>142.65626743790406</v>
      </c>
      <c r="H38" s="20"/>
      <c r="I38" s="20"/>
      <c r="J38" s="20"/>
      <c r="K38" s="22"/>
      <c r="L38" s="23">
        <f t="shared" si="0"/>
        <v>838533.54</v>
      </c>
    </row>
    <row r="39" spans="1:12" ht="61.5" customHeight="1">
      <c r="A39" s="26" t="s">
        <v>114</v>
      </c>
      <c r="B39" s="24" t="s">
        <v>115</v>
      </c>
      <c r="C39" s="20"/>
      <c r="D39" s="20"/>
      <c r="E39" s="20"/>
      <c r="F39" s="25"/>
      <c r="G39" s="22"/>
      <c r="H39" s="20"/>
      <c r="I39" s="20"/>
      <c r="J39" s="20">
        <v>10963.5</v>
      </c>
      <c r="K39" s="22"/>
      <c r="L39" s="23">
        <f t="shared" si="0"/>
        <v>10963.5</v>
      </c>
    </row>
    <row r="40" spans="1:12" ht="20.25">
      <c r="A40" s="26" t="s">
        <v>89</v>
      </c>
      <c r="B40" s="24" t="s">
        <v>49</v>
      </c>
      <c r="C40" s="20">
        <f>SUM(C41:C43)</f>
        <v>9000000</v>
      </c>
      <c r="D40" s="20">
        <f>SUM(D41:D43)</f>
        <v>3236635</v>
      </c>
      <c r="E40" s="20">
        <f>SUM(E41:E43)</f>
        <v>4135488.88</v>
      </c>
      <c r="F40" s="25">
        <v>585.9</v>
      </c>
      <c r="G40" s="22">
        <f t="shared" si="1"/>
        <v>127.77124637161744</v>
      </c>
      <c r="H40" s="20">
        <f>SUM(H41:H43)</f>
        <v>18000000</v>
      </c>
      <c r="I40" s="20">
        <f>SUM(I41:I43)</f>
        <v>12500000</v>
      </c>
      <c r="J40" s="20">
        <f>SUM(J41:J43)</f>
        <v>13578161.99</v>
      </c>
      <c r="K40" s="22">
        <f>J40/I40*100</f>
        <v>108.62529592000001</v>
      </c>
      <c r="L40" s="23">
        <f t="shared" si="0"/>
        <v>17713650.87</v>
      </c>
    </row>
    <row r="41" spans="1:12" ht="117.75" customHeight="1">
      <c r="A41" s="18" t="s">
        <v>119</v>
      </c>
      <c r="B41" s="24" t="s">
        <v>12</v>
      </c>
      <c r="C41" s="20">
        <v>6000000</v>
      </c>
      <c r="D41" s="20">
        <v>1085835</v>
      </c>
      <c r="E41" s="20">
        <v>1159493.45</v>
      </c>
      <c r="F41" s="25"/>
      <c r="G41" s="22">
        <f t="shared" si="1"/>
        <v>106.78357669443331</v>
      </c>
      <c r="H41" s="20"/>
      <c r="I41" s="20"/>
      <c r="J41" s="20">
        <v>108477.4</v>
      </c>
      <c r="K41" s="22"/>
      <c r="L41" s="23">
        <f t="shared" si="0"/>
        <v>1267970.8499999999</v>
      </c>
    </row>
    <row r="42" spans="1:12" ht="111.75" customHeight="1">
      <c r="A42" s="18">
        <v>24062200</v>
      </c>
      <c r="B42" s="24" t="s">
        <v>146</v>
      </c>
      <c r="C42" s="20">
        <v>3000000</v>
      </c>
      <c r="D42" s="20">
        <v>2150800</v>
      </c>
      <c r="E42" s="20">
        <v>2975995.43</v>
      </c>
      <c r="F42" s="25"/>
      <c r="G42" s="22">
        <f t="shared" si="1"/>
        <v>138.36690673237865</v>
      </c>
      <c r="H42" s="20"/>
      <c r="I42" s="20"/>
      <c r="J42" s="20"/>
      <c r="K42" s="22"/>
      <c r="L42" s="23">
        <f t="shared" si="0"/>
        <v>2975995.43</v>
      </c>
    </row>
    <row r="43" spans="1:12" ht="45.75" customHeight="1">
      <c r="A43" s="26" t="s">
        <v>6</v>
      </c>
      <c r="B43" s="24" t="s">
        <v>48</v>
      </c>
      <c r="C43" s="20"/>
      <c r="D43" s="20"/>
      <c r="E43" s="20"/>
      <c r="F43" s="25"/>
      <c r="G43" s="22"/>
      <c r="H43" s="20">
        <v>18000000</v>
      </c>
      <c r="I43" s="20">
        <v>12500000</v>
      </c>
      <c r="J43" s="20">
        <v>13469684.59</v>
      </c>
      <c r="K43" s="22">
        <f>J43/I43*100</f>
        <v>107.75747672</v>
      </c>
      <c r="L43" s="23">
        <f t="shared" si="0"/>
        <v>13469684.59</v>
      </c>
    </row>
    <row r="44" spans="1:12" ht="40.5">
      <c r="A44" s="26" t="s">
        <v>90</v>
      </c>
      <c r="B44" s="24" t="s">
        <v>13</v>
      </c>
      <c r="C44" s="20"/>
      <c r="D44" s="20"/>
      <c r="E44" s="20"/>
      <c r="F44" s="25"/>
      <c r="G44" s="22"/>
      <c r="H44" s="20">
        <v>133919303</v>
      </c>
      <c r="I44" s="20">
        <v>89377953.75</v>
      </c>
      <c r="J44" s="20">
        <v>96167955.48</v>
      </c>
      <c r="K44" s="22">
        <f>J44/I44*100</f>
        <v>107.59695366151745</v>
      </c>
      <c r="L44" s="23">
        <f t="shared" si="0"/>
        <v>96167955.48</v>
      </c>
    </row>
    <row r="45" spans="1:12" ht="20.25">
      <c r="A45" s="26" t="s">
        <v>91</v>
      </c>
      <c r="B45" s="24" t="s">
        <v>53</v>
      </c>
      <c r="C45" s="20">
        <f>SUM(C46:C47)</f>
        <v>60000</v>
      </c>
      <c r="D45" s="20">
        <f>SUM(D46:D47)</f>
        <v>44460</v>
      </c>
      <c r="E45" s="20">
        <f>SUM(E46:E47)</f>
        <v>79520.73</v>
      </c>
      <c r="F45" s="25"/>
      <c r="G45" s="22">
        <f t="shared" si="1"/>
        <v>178.8590418353576</v>
      </c>
      <c r="H45" s="20">
        <f>SUM(H47:H48)</f>
        <v>12875632</v>
      </c>
      <c r="I45" s="20">
        <f>SUM(I47:I48)</f>
        <v>10104627</v>
      </c>
      <c r="J45" s="20">
        <f>SUM(J47:J48)</f>
        <v>9644242.239999998</v>
      </c>
      <c r="K45" s="22">
        <f>J45/I45*100</f>
        <v>95.44382232021032</v>
      </c>
      <c r="L45" s="23">
        <f t="shared" si="0"/>
        <v>9723762.969999999</v>
      </c>
    </row>
    <row r="46" spans="1:12" ht="128.25" customHeight="1">
      <c r="A46" s="26" t="s">
        <v>51</v>
      </c>
      <c r="B46" s="24" t="s">
        <v>52</v>
      </c>
      <c r="C46" s="20">
        <v>60000</v>
      </c>
      <c r="D46" s="20">
        <v>44460</v>
      </c>
      <c r="E46" s="20">
        <v>79520.73</v>
      </c>
      <c r="F46" s="25"/>
      <c r="G46" s="22">
        <f>E46/D46*100</f>
        <v>178.8590418353576</v>
      </c>
      <c r="H46" s="20"/>
      <c r="I46" s="20"/>
      <c r="J46" s="20"/>
      <c r="K46" s="22"/>
      <c r="L46" s="23">
        <f>SUM(E46,J46)</f>
        <v>79520.73</v>
      </c>
    </row>
    <row r="47" spans="1:12" ht="40.5">
      <c r="A47" s="26" t="s">
        <v>92</v>
      </c>
      <c r="B47" s="24" t="s">
        <v>15</v>
      </c>
      <c r="C47" s="20"/>
      <c r="D47" s="20"/>
      <c r="E47" s="20"/>
      <c r="F47" s="25"/>
      <c r="G47" s="22"/>
      <c r="H47" s="20">
        <v>5075727</v>
      </c>
      <c r="I47" s="20">
        <v>4919427</v>
      </c>
      <c r="J47" s="20">
        <v>4998212.93</v>
      </c>
      <c r="K47" s="22">
        <v>101.6</v>
      </c>
      <c r="L47" s="23">
        <f t="shared" si="0"/>
        <v>4998212.93</v>
      </c>
    </row>
    <row r="48" spans="1:12" ht="20.25">
      <c r="A48" s="26" t="s">
        <v>93</v>
      </c>
      <c r="B48" s="24" t="s">
        <v>36</v>
      </c>
      <c r="C48" s="20"/>
      <c r="D48" s="20"/>
      <c r="E48" s="20"/>
      <c r="F48" s="25"/>
      <c r="G48" s="22"/>
      <c r="H48" s="20">
        <v>7799905</v>
      </c>
      <c r="I48" s="20">
        <v>5185200</v>
      </c>
      <c r="J48" s="20">
        <v>4646029.31</v>
      </c>
      <c r="K48" s="22">
        <v>89.6</v>
      </c>
      <c r="L48" s="23">
        <f t="shared" si="0"/>
        <v>4646029.31</v>
      </c>
    </row>
    <row r="49" spans="1:12" ht="24.75" customHeight="1">
      <c r="A49" s="26" t="s">
        <v>94</v>
      </c>
      <c r="B49" s="24" t="s">
        <v>32</v>
      </c>
      <c r="C49" s="20"/>
      <c r="D49" s="20"/>
      <c r="E49" s="20"/>
      <c r="F49" s="25"/>
      <c r="G49" s="22"/>
      <c r="H49" s="20">
        <v>4362100</v>
      </c>
      <c r="I49" s="20">
        <v>3199200</v>
      </c>
      <c r="J49" s="20">
        <v>3293899.29</v>
      </c>
      <c r="K49" s="22">
        <f>J49/I49*100</f>
        <v>102.96009283570893</v>
      </c>
      <c r="L49" s="23">
        <f t="shared" si="0"/>
        <v>3293899.29</v>
      </c>
    </row>
    <row r="50" spans="1:12" s="2" customFormat="1" ht="20.25">
      <c r="A50" s="26"/>
      <c r="B50" s="24" t="s">
        <v>54</v>
      </c>
      <c r="C50" s="31">
        <f>SUM(C8,C27,C45)</f>
        <v>1787861360</v>
      </c>
      <c r="D50" s="31">
        <f>SUM(D8,D27,D45)</f>
        <v>1246405945</v>
      </c>
      <c r="E50" s="31">
        <f>SUM(E8,E27,E45)</f>
        <v>1326383992.7099996</v>
      </c>
      <c r="F50" s="32">
        <v>92.2</v>
      </c>
      <c r="G50" s="33">
        <f t="shared" si="1"/>
        <v>106.41669337592894</v>
      </c>
      <c r="H50" s="31">
        <f>SUM(H8,H27,H45,H49)</f>
        <v>169657035</v>
      </c>
      <c r="I50" s="31">
        <f>SUM(I8,I27,I45,I49)</f>
        <v>115541100.75</v>
      </c>
      <c r="J50" s="31">
        <f>SUM(J8,J27,J45,J49)</f>
        <v>123260148.7</v>
      </c>
      <c r="K50" s="33">
        <f>J50/I50*100</f>
        <v>106.68078103799785</v>
      </c>
      <c r="L50" s="34">
        <f t="shared" si="0"/>
        <v>1449644141.4099996</v>
      </c>
    </row>
    <row r="51" spans="1:12" s="2" customFormat="1" ht="20.25">
      <c r="A51" s="26" t="s">
        <v>95</v>
      </c>
      <c r="B51" s="24" t="s">
        <v>81</v>
      </c>
      <c r="C51" s="31">
        <f>SUM(C52,C53,C58)</f>
        <v>1187604541.48</v>
      </c>
      <c r="D51" s="31">
        <f>SUM(D52,D53,D58)</f>
        <v>930481130.48</v>
      </c>
      <c r="E51" s="31">
        <f>SUM(E52,E53,E58)</f>
        <v>902433396.1800001</v>
      </c>
      <c r="F51" s="32"/>
      <c r="G51" s="33">
        <f t="shared" si="1"/>
        <v>96.98567403666411</v>
      </c>
      <c r="H51" s="31">
        <v>568540</v>
      </c>
      <c r="I51" s="31">
        <v>568540</v>
      </c>
      <c r="J51" s="31">
        <v>568540</v>
      </c>
      <c r="K51" s="33">
        <v>100</v>
      </c>
      <c r="L51" s="34">
        <f t="shared" si="0"/>
        <v>903001936.1800001</v>
      </c>
    </row>
    <row r="52" spans="1:12" s="2" customFormat="1" ht="100.5" customHeight="1">
      <c r="A52" s="26" t="s">
        <v>82</v>
      </c>
      <c r="B52" s="19" t="s">
        <v>83</v>
      </c>
      <c r="C52" s="20">
        <v>17381620</v>
      </c>
      <c r="D52" s="20">
        <v>13289784</v>
      </c>
      <c r="E52" s="20">
        <v>13289784</v>
      </c>
      <c r="F52" s="21"/>
      <c r="G52" s="22">
        <f t="shared" si="1"/>
        <v>100</v>
      </c>
      <c r="H52" s="20"/>
      <c r="I52" s="20"/>
      <c r="J52" s="20"/>
      <c r="K52" s="22"/>
      <c r="L52" s="23">
        <f t="shared" si="0"/>
        <v>13289784</v>
      </c>
    </row>
    <row r="53" spans="1:12" s="2" customFormat="1" ht="40.5">
      <c r="A53" s="35" t="s">
        <v>25</v>
      </c>
      <c r="B53" s="36" t="s">
        <v>125</v>
      </c>
      <c r="C53" s="37">
        <f>SUM(C54:C57)</f>
        <v>614218800</v>
      </c>
      <c r="D53" s="37">
        <f>SUM(D54:D57)</f>
        <v>469874700</v>
      </c>
      <c r="E53" s="37">
        <f>SUM(E54:E57)</f>
        <v>459128700</v>
      </c>
      <c r="F53" s="38">
        <f>SUM(F59:F74)</f>
        <v>271.2</v>
      </c>
      <c r="G53" s="39">
        <f t="shared" si="1"/>
        <v>97.71300731875967</v>
      </c>
      <c r="H53" s="37"/>
      <c r="I53" s="37"/>
      <c r="J53" s="37"/>
      <c r="K53" s="39"/>
      <c r="L53" s="40">
        <f t="shared" si="0"/>
        <v>459128700</v>
      </c>
    </row>
    <row r="54" spans="1:12" s="2" customFormat="1" ht="40.5">
      <c r="A54" s="26" t="s">
        <v>56</v>
      </c>
      <c r="B54" s="24" t="s">
        <v>55</v>
      </c>
      <c r="C54" s="20">
        <v>368264000</v>
      </c>
      <c r="D54" s="20">
        <v>282874200</v>
      </c>
      <c r="E54" s="20">
        <v>282874200</v>
      </c>
      <c r="F54" s="21"/>
      <c r="G54" s="22">
        <f t="shared" si="1"/>
        <v>100</v>
      </c>
      <c r="H54" s="20"/>
      <c r="I54" s="20"/>
      <c r="J54" s="20"/>
      <c r="K54" s="22"/>
      <c r="L54" s="23">
        <f t="shared" si="0"/>
        <v>282874200</v>
      </c>
    </row>
    <row r="55" spans="1:12" s="2" customFormat="1" ht="40.5">
      <c r="A55" s="26" t="s">
        <v>112</v>
      </c>
      <c r="B55" s="24" t="s">
        <v>57</v>
      </c>
      <c r="C55" s="20">
        <v>192216800</v>
      </c>
      <c r="D55" s="20">
        <v>144162500</v>
      </c>
      <c r="E55" s="20">
        <v>144162500</v>
      </c>
      <c r="F55" s="21"/>
      <c r="G55" s="22">
        <f t="shared" si="1"/>
        <v>100</v>
      </c>
      <c r="H55" s="20"/>
      <c r="I55" s="20"/>
      <c r="J55" s="20"/>
      <c r="K55" s="22"/>
      <c r="L55" s="23">
        <f t="shared" si="0"/>
        <v>144162500</v>
      </c>
    </row>
    <row r="56" spans="1:12" s="2" customFormat="1" ht="60.75">
      <c r="A56" s="26" t="s">
        <v>113</v>
      </c>
      <c r="B56" s="24" t="s">
        <v>124</v>
      </c>
      <c r="C56" s="20">
        <v>26738000</v>
      </c>
      <c r="D56" s="20">
        <v>26738000</v>
      </c>
      <c r="E56" s="20">
        <v>15992000</v>
      </c>
      <c r="F56" s="21"/>
      <c r="G56" s="22">
        <f t="shared" si="1"/>
        <v>59.81000822799013</v>
      </c>
      <c r="H56" s="20"/>
      <c r="I56" s="20"/>
      <c r="J56" s="20"/>
      <c r="K56" s="22"/>
      <c r="L56" s="23">
        <f t="shared" si="0"/>
        <v>15992000</v>
      </c>
    </row>
    <row r="57" spans="1:12" s="2" customFormat="1" ht="120.75" customHeight="1">
      <c r="A57" s="26" t="s">
        <v>138</v>
      </c>
      <c r="B57" s="24" t="s">
        <v>139</v>
      </c>
      <c r="C57" s="20">
        <v>27000000</v>
      </c>
      <c r="D57" s="20">
        <v>16100000</v>
      </c>
      <c r="E57" s="20">
        <v>16100000</v>
      </c>
      <c r="F57" s="21"/>
      <c r="G57" s="22">
        <f t="shared" si="1"/>
        <v>100</v>
      </c>
      <c r="H57" s="20"/>
      <c r="I57" s="20"/>
      <c r="J57" s="20"/>
      <c r="K57" s="22"/>
      <c r="L57" s="23">
        <f t="shared" si="0"/>
        <v>16100000</v>
      </c>
    </row>
    <row r="58" spans="1:12" s="2" customFormat="1" ht="40.5">
      <c r="A58" s="26" t="s">
        <v>69</v>
      </c>
      <c r="B58" s="28" t="s">
        <v>84</v>
      </c>
      <c r="C58" s="37">
        <f>SUM(C60:C74)</f>
        <v>556004121.48</v>
      </c>
      <c r="D58" s="37">
        <f>SUM(D60:D74)</f>
        <v>447316646.48</v>
      </c>
      <c r="E58" s="37">
        <f>SUM(E60:E74)</f>
        <v>430014912.18</v>
      </c>
      <c r="F58" s="38"/>
      <c r="G58" s="39">
        <f t="shared" si="1"/>
        <v>96.13210587261844</v>
      </c>
      <c r="H58" s="37">
        <v>568540</v>
      </c>
      <c r="I58" s="37">
        <v>568540</v>
      </c>
      <c r="J58" s="37">
        <v>568540</v>
      </c>
      <c r="K58" s="39">
        <v>100</v>
      </c>
      <c r="L58" s="40">
        <f t="shared" si="0"/>
        <v>430583452.18</v>
      </c>
    </row>
    <row r="59" spans="1:12" s="2" customFormat="1" ht="2.25" customHeight="1" hidden="1">
      <c r="A59" s="26" t="s">
        <v>26</v>
      </c>
      <c r="B59" s="24" t="s">
        <v>38</v>
      </c>
      <c r="C59" s="20"/>
      <c r="D59" s="20"/>
      <c r="E59" s="20"/>
      <c r="F59" s="21"/>
      <c r="G59" s="22" t="e">
        <f t="shared" si="1"/>
        <v>#DIV/0!</v>
      </c>
      <c r="H59" s="20"/>
      <c r="I59" s="20"/>
      <c r="J59" s="20"/>
      <c r="K59" s="22"/>
      <c r="L59" s="23">
        <f t="shared" si="0"/>
        <v>0</v>
      </c>
    </row>
    <row r="60" spans="1:12" s="2" customFormat="1" ht="249.75" customHeight="1">
      <c r="A60" s="26" t="s">
        <v>68</v>
      </c>
      <c r="B60" s="24" t="s">
        <v>126</v>
      </c>
      <c r="C60" s="20">
        <v>148654200</v>
      </c>
      <c r="D60" s="20">
        <v>148564200</v>
      </c>
      <c r="E60" s="20">
        <v>148345271.35</v>
      </c>
      <c r="F60" s="21">
        <v>97.1</v>
      </c>
      <c r="G60" s="22">
        <f t="shared" si="1"/>
        <v>99.85263700810827</v>
      </c>
      <c r="H60" s="20"/>
      <c r="I60" s="20"/>
      <c r="J60" s="20"/>
      <c r="K60" s="22"/>
      <c r="L60" s="23">
        <f t="shared" si="0"/>
        <v>148345271.35</v>
      </c>
    </row>
    <row r="61" spans="1:12" s="2" customFormat="1" ht="101.25">
      <c r="A61" s="26" t="s">
        <v>70</v>
      </c>
      <c r="B61" s="24" t="s">
        <v>71</v>
      </c>
      <c r="C61" s="20">
        <v>49300</v>
      </c>
      <c r="D61" s="20">
        <v>36900</v>
      </c>
      <c r="E61" s="20">
        <v>19054.19</v>
      </c>
      <c r="F61" s="21"/>
      <c r="G61" s="22">
        <f t="shared" si="1"/>
        <v>51.63737127371273</v>
      </c>
      <c r="H61" s="20"/>
      <c r="I61" s="20"/>
      <c r="J61" s="20"/>
      <c r="K61" s="22"/>
      <c r="L61" s="23">
        <f t="shared" si="0"/>
        <v>19054.19</v>
      </c>
    </row>
    <row r="62" spans="1:12" s="2" customFormat="1" ht="303.75">
      <c r="A62" s="26" t="s">
        <v>72</v>
      </c>
      <c r="B62" s="24" t="s">
        <v>74</v>
      </c>
      <c r="C62" s="20">
        <v>354029500</v>
      </c>
      <c r="D62" s="20">
        <v>253843000</v>
      </c>
      <c r="E62" s="20">
        <v>235038473.16</v>
      </c>
      <c r="F62" s="21">
        <v>43.6</v>
      </c>
      <c r="G62" s="22">
        <f t="shared" si="1"/>
        <v>92.5920640553413</v>
      </c>
      <c r="H62" s="20"/>
      <c r="I62" s="20"/>
      <c r="J62" s="20"/>
      <c r="K62" s="22"/>
      <c r="L62" s="23">
        <f t="shared" si="0"/>
        <v>235038473.16</v>
      </c>
    </row>
    <row r="63" spans="1:12" s="2" customFormat="1" ht="405">
      <c r="A63" s="26" t="s">
        <v>140</v>
      </c>
      <c r="B63" s="24" t="s">
        <v>142</v>
      </c>
      <c r="C63" s="20">
        <v>5371203.12</v>
      </c>
      <c r="D63" s="20">
        <v>5371203.12</v>
      </c>
      <c r="E63" s="20">
        <v>5371203.12</v>
      </c>
      <c r="F63" s="21"/>
      <c r="G63" s="22">
        <f t="shared" si="1"/>
        <v>100</v>
      </c>
      <c r="H63" s="20"/>
      <c r="I63" s="20"/>
      <c r="J63" s="20"/>
      <c r="K63" s="22"/>
      <c r="L63" s="23">
        <f t="shared" si="0"/>
        <v>5371203.12</v>
      </c>
    </row>
    <row r="64" spans="1:12" s="2" customFormat="1" ht="344.25">
      <c r="A64" s="26" t="s">
        <v>141</v>
      </c>
      <c r="B64" s="24" t="s">
        <v>143</v>
      </c>
      <c r="C64" s="20">
        <v>7952988.36</v>
      </c>
      <c r="D64" s="20">
        <v>7952988.36</v>
      </c>
      <c r="E64" s="20">
        <v>7952988.36</v>
      </c>
      <c r="F64" s="21"/>
      <c r="G64" s="22">
        <f t="shared" si="1"/>
        <v>100</v>
      </c>
      <c r="H64" s="20"/>
      <c r="I64" s="20"/>
      <c r="J64" s="20"/>
      <c r="K64" s="22"/>
      <c r="L64" s="23">
        <f t="shared" si="0"/>
        <v>7952988.36</v>
      </c>
    </row>
    <row r="65" spans="1:12" s="2" customFormat="1" ht="270" customHeight="1">
      <c r="A65" s="26" t="s">
        <v>73</v>
      </c>
      <c r="B65" s="24" t="s">
        <v>75</v>
      </c>
      <c r="C65" s="20">
        <v>1030700</v>
      </c>
      <c r="D65" s="20">
        <v>756980</v>
      </c>
      <c r="E65" s="20">
        <v>756980</v>
      </c>
      <c r="F65" s="21">
        <v>87.1</v>
      </c>
      <c r="G65" s="22">
        <f t="shared" si="1"/>
        <v>100</v>
      </c>
      <c r="H65" s="20"/>
      <c r="I65" s="20"/>
      <c r="J65" s="20"/>
      <c r="K65" s="22"/>
      <c r="L65" s="23">
        <f t="shared" si="0"/>
        <v>756980</v>
      </c>
    </row>
    <row r="66" spans="1:12" s="2" customFormat="1" ht="140.25" customHeight="1">
      <c r="A66" s="26" t="s">
        <v>144</v>
      </c>
      <c r="B66" s="24" t="s">
        <v>145</v>
      </c>
      <c r="C66" s="20">
        <v>530290</v>
      </c>
      <c r="D66" s="20">
        <v>530290</v>
      </c>
      <c r="E66" s="20">
        <v>530290</v>
      </c>
      <c r="F66" s="21"/>
      <c r="G66" s="22">
        <f t="shared" si="1"/>
        <v>100</v>
      </c>
      <c r="H66" s="20"/>
      <c r="I66" s="20"/>
      <c r="J66" s="20"/>
      <c r="K66" s="22"/>
      <c r="L66" s="23">
        <f t="shared" si="0"/>
        <v>530290</v>
      </c>
    </row>
    <row r="67" spans="1:12" s="2" customFormat="1" ht="62.25" customHeight="1">
      <c r="A67" s="26" t="s">
        <v>106</v>
      </c>
      <c r="B67" s="24" t="s">
        <v>107</v>
      </c>
      <c r="C67" s="20">
        <v>2706263</v>
      </c>
      <c r="D67" s="20">
        <v>2178191</v>
      </c>
      <c r="E67" s="20">
        <v>2178191</v>
      </c>
      <c r="F67" s="21"/>
      <c r="G67" s="22">
        <f t="shared" si="1"/>
        <v>100</v>
      </c>
      <c r="H67" s="20"/>
      <c r="I67" s="20"/>
      <c r="J67" s="20"/>
      <c r="K67" s="22"/>
      <c r="L67" s="23">
        <f t="shared" si="0"/>
        <v>2178191</v>
      </c>
    </row>
    <row r="68" spans="1:12" s="2" customFormat="1" ht="81.75" customHeight="1">
      <c r="A68" s="26" t="s">
        <v>108</v>
      </c>
      <c r="B68" s="24" t="s">
        <v>109</v>
      </c>
      <c r="C68" s="20">
        <v>4958929</v>
      </c>
      <c r="D68" s="20">
        <v>4166548</v>
      </c>
      <c r="E68" s="20">
        <v>4166548</v>
      </c>
      <c r="F68" s="21"/>
      <c r="G68" s="22">
        <f t="shared" si="1"/>
        <v>100</v>
      </c>
      <c r="H68" s="20"/>
      <c r="I68" s="20"/>
      <c r="J68" s="20"/>
      <c r="K68" s="22"/>
      <c r="L68" s="23">
        <f t="shared" si="0"/>
        <v>4166548</v>
      </c>
    </row>
    <row r="69" spans="1:12" s="2" customFormat="1" ht="106.5" customHeight="1">
      <c r="A69" s="26" t="s">
        <v>110</v>
      </c>
      <c r="B69" s="24" t="s">
        <v>111</v>
      </c>
      <c r="C69" s="20">
        <v>4877626</v>
      </c>
      <c r="D69" s="20">
        <v>4877626</v>
      </c>
      <c r="E69" s="20">
        <v>4877626</v>
      </c>
      <c r="F69" s="21"/>
      <c r="G69" s="22">
        <f t="shared" si="1"/>
        <v>100</v>
      </c>
      <c r="H69" s="20"/>
      <c r="I69" s="20"/>
      <c r="J69" s="20"/>
      <c r="K69" s="22"/>
      <c r="L69" s="23">
        <f t="shared" si="0"/>
        <v>4877626</v>
      </c>
    </row>
    <row r="70" spans="1:12" s="2" customFormat="1" ht="64.5" customHeight="1">
      <c r="A70" s="26" t="s">
        <v>76</v>
      </c>
      <c r="B70" s="24" t="s">
        <v>77</v>
      </c>
      <c r="C70" s="20">
        <v>15778616</v>
      </c>
      <c r="D70" s="20">
        <v>11036394</v>
      </c>
      <c r="E70" s="20">
        <v>11036394</v>
      </c>
      <c r="F70" s="21"/>
      <c r="G70" s="22">
        <f t="shared" si="1"/>
        <v>100</v>
      </c>
      <c r="H70" s="20"/>
      <c r="I70" s="20"/>
      <c r="J70" s="20"/>
      <c r="K70" s="22"/>
      <c r="L70" s="23">
        <f t="shared" si="0"/>
        <v>11036394</v>
      </c>
    </row>
    <row r="71" spans="1:12" s="2" customFormat="1" ht="64.5" customHeight="1">
      <c r="A71" s="26" t="s">
        <v>120</v>
      </c>
      <c r="B71" s="24" t="s">
        <v>121</v>
      </c>
      <c r="C71" s="20">
        <v>1310000</v>
      </c>
      <c r="D71" s="20">
        <v>1310000</v>
      </c>
      <c r="E71" s="20">
        <v>1310000</v>
      </c>
      <c r="F71" s="21"/>
      <c r="G71" s="22">
        <f t="shared" si="1"/>
        <v>100</v>
      </c>
      <c r="H71" s="20"/>
      <c r="I71" s="20"/>
      <c r="J71" s="20"/>
      <c r="K71" s="22"/>
      <c r="L71" s="23">
        <f t="shared" si="0"/>
        <v>1310000</v>
      </c>
    </row>
    <row r="72" spans="1:12" s="2" customFormat="1" ht="87.75" customHeight="1">
      <c r="A72" s="26" t="s">
        <v>96</v>
      </c>
      <c r="B72" s="24" t="s">
        <v>78</v>
      </c>
      <c r="C72" s="20">
        <v>1734200</v>
      </c>
      <c r="D72" s="20">
        <v>1734200</v>
      </c>
      <c r="E72" s="20">
        <v>1734200</v>
      </c>
      <c r="F72" s="21"/>
      <c r="G72" s="22">
        <f t="shared" si="1"/>
        <v>100</v>
      </c>
      <c r="H72" s="20"/>
      <c r="I72" s="20"/>
      <c r="J72" s="20"/>
      <c r="K72" s="22"/>
      <c r="L72" s="23">
        <f t="shared" si="0"/>
        <v>1734200</v>
      </c>
    </row>
    <row r="73" spans="1:12" s="2" customFormat="1" ht="87.75" customHeight="1">
      <c r="A73" s="26" t="s">
        <v>122</v>
      </c>
      <c r="B73" s="24" t="s">
        <v>123</v>
      </c>
      <c r="C73" s="20">
        <v>4087678</v>
      </c>
      <c r="D73" s="20">
        <v>4087678</v>
      </c>
      <c r="E73" s="20">
        <v>5827245</v>
      </c>
      <c r="F73" s="21"/>
      <c r="G73" s="22">
        <f t="shared" si="1"/>
        <v>142.55636084838386</v>
      </c>
      <c r="H73" s="20"/>
      <c r="I73" s="20"/>
      <c r="J73" s="20"/>
      <c r="K73" s="22"/>
      <c r="L73" s="23">
        <f t="shared" si="0"/>
        <v>5827245</v>
      </c>
    </row>
    <row r="74" spans="1:12" s="2" customFormat="1" ht="20.25">
      <c r="A74" s="26" t="s">
        <v>79</v>
      </c>
      <c r="B74" s="24" t="s">
        <v>80</v>
      </c>
      <c r="C74" s="20">
        <v>2932628</v>
      </c>
      <c r="D74" s="20">
        <v>870448</v>
      </c>
      <c r="E74" s="20">
        <v>870448</v>
      </c>
      <c r="F74" s="21">
        <v>43.4</v>
      </c>
      <c r="G74" s="22">
        <f t="shared" si="1"/>
        <v>100</v>
      </c>
      <c r="H74" s="20">
        <v>568540</v>
      </c>
      <c r="I74" s="20">
        <v>568540</v>
      </c>
      <c r="J74" s="20">
        <v>568540</v>
      </c>
      <c r="K74" s="22">
        <v>100</v>
      </c>
      <c r="L74" s="23">
        <f t="shared" si="0"/>
        <v>1438988</v>
      </c>
    </row>
    <row r="75" spans="1:12" s="2" customFormat="1" ht="21" thickBot="1">
      <c r="A75" s="41"/>
      <c r="B75" s="42" t="s">
        <v>17</v>
      </c>
      <c r="C75" s="43">
        <f>SUM(C50+C51)</f>
        <v>2975465901.48</v>
      </c>
      <c r="D75" s="43">
        <f>SUM(D50+D51)</f>
        <v>2176887075.48</v>
      </c>
      <c r="E75" s="43">
        <f>SUM(E50+E51)</f>
        <v>2228817388.8899994</v>
      </c>
      <c r="F75" s="44">
        <v>93.8</v>
      </c>
      <c r="G75" s="45">
        <f t="shared" si="1"/>
        <v>102.38553088007787</v>
      </c>
      <c r="H75" s="43">
        <f>SUM(H50,H51)</f>
        <v>170225575</v>
      </c>
      <c r="I75" s="43">
        <f>SUM(I50,I51)</f>
        <v>116109640.75</v>
      </c>
      <c r="J75" s="43">
        <f>SUM(J50,J51)</f>
        <v>123828688.7</v>
      </c>
      <c r="K75" s="45">
        <f>J75/I75*100</f>
        <v>106.64806806750886</v>
      </c>
      <c r="L75" s="46">
        <f t="shared" si="0"/>
        <v>2352646077.589999</v>
      </c>
    </row>
    <row r="76" spans="1:12" s="2" customFormat="1" ht="20.25">
      <c r="A76" s="7"/>
      <c r="B76" s="8"/>
      <c r="C76" s="9"/>
      <c r="D76" s="9"/>
      <c r="E76" s="9"/>
      <c r="F76" s="9"/>
      <c r="G76" s="10"/>
      <c r="H76" s="9"/>
      <c r="I76" s="9"/>
      <c r="J76" s="9"/>
      <c r="K76" s="10"/>
      <c r="L76" s="9"/>
    </row>
    <row r="77" spans="1:12" s="2" customFormat="1" ht="20.25">
      <c r="A77" s="7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20.25">
      <c r="A78" s="13"/>
      <c r="B78" s="13"/>
      <c r="C78" s="13" t="s">
        <v>20</v>
      </c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23.25" customHeight="1">
      <c r="A79" s="14"/>
      <c r="B79" s="55" t="s">
        <v>117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20.25">
      <c r="A80" s="47"/>
      <c r="B80" s="48"/>
      <c r="C80" s="47"/>
      <c r="D80" s="47"/>
      <c r="E80" s="49"/>
      <c r="F80" s="49"/>
      <c r="G80" s="49"/>
      <c r="H80" s="47"/>
      <c r="I80" s="47"/>
      <c r="J80" s="48"/>
      <c r="K80" s="48"/>
      <c r="L80" s="47"/>
    </row>
    <row r="81" spans="3:9" ht="12.75">
      <c r="C81" s="5"/>
      <c r="D81" s="5"/>
      <c r="H81" s="6"/>
      <c r="I81" s="6"/>
    </row>
  </sheetData>
  <sheetProtection/>
  <mergeCells count="12">
    <mergeCell ref="A6:A7"/>
    <mergeCell ref="H6:K6"/>
    <mergeCell ref="B79:L79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62" r:id="rId3" display="_ftn1"/>
    <hyperlink ref="B47" r:id="rId4" display="_ftn1"/>
    <hyperlink ref="B48" r:id="rId5" display="_ftn1"/>
    <hyperlink ref="B60" r:id="rId6" display="_ftn1"/>
    <hyperlink ref="B24" r:id="rId7" display="_ftn1"/>
    <hyperlink ref="B74" r:id="rId8" display="_ftn1"/>
    <hyperlink ref="B75" r:id="rId9" display="_ftn1"/>
    <hyperlink ref="B36" r:id="rId10" display="_ftn1"/>
    <hyperlink ref="B35" r:id="rId11" display="_ftn1"/>
    <hyperlink ref="B37" r:id="rId12" display="_ftn1"/>
    <hyperlink ref="B46" r:id="rId13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4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2019-11-04T14:44:59Z</cp:lastPrinted>
  <dcterms:created xsi:type="dcterms:W3CDTF">2000-04-12T12:59:51Z</dcterms:created>
  <dcterms:modified xsi:type="dcterms:W3CDTF">2019-11-04T14:45:44Z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