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2016" sheetId="1" r:id="rId1"/>
  </sheets>
  <definedNames>
    <definedName name="_xlnm.Print_Area" localSheetId="0">'2016'!$A$1:$J$82</definedName>
  </definedNames>
  <calcPr fullCalcOnLoad="1"/>
</workbook>
</file>

<file path=xl/sharedStrings.xml><?xml version="1.0" encoding="utf-8"?>
<sst xmlns="http://schemas.openxmlformats.org/spreadsheetml/2006/main" count="153" uniqueCount="151">
  <si>
    <t>Частина чистого прибутку (доходу)  комунальних унітарних підприємств та їх об"єднань, що вилучається до відповідного місцевого бюджету</t>
  </si>
  <si>
    <t>21010300</t>
  </si>
  <si>
    <t>22080400</t>
  </si>
  <si>
    <t>22090000</t>
  </si>
  <si>
    <t>21081100</t>
  </si>
  <si>
    <t>Код</t>
  </si>
  <si>
    <t>Податкові надходження</t>
  </si>
  <si>
    <t>Неподаткові надходження</t>
  </si>
  <si>
    <t>Адміністративні збори та платежі, доходи від некомерційного та побічного продажу</t>
  </si>
  <si>
    <t>Надходження від штрафів та фінансових санкцій</t>
  </si>
  <si>
    <t>Інші надходження</t>
  </si>
  <si>
    <t>Власні надходження бюджетних установ і організацій</t>
  </si>
  <si>
    <t>001400</t>
  </si>
  <si>
    <t xml:space="preserve">Надходження коштів від відчуження майна, що знаходиться у комунальній власності </t>
  </si>
  <si>
    <t>Плата за оренду цілісних майнових комплексів та іншого майна</t>
  </si>
  <si>
    <t xml:space="preserve">Всього доходів </t>
  </si>
  <si>
    <t xml:space="preserve">до рішення </t>
  </si>
  <si>
    <t>Державне мито</t>
  </si>
  <si>
    <t xml:space="preserve">   </t>
  </si>
  <si>
    <t>Податки на доходи, податки на прибуток, податки на збільшення ринкової вартості</t>
  </si>
  <si>
    <t>Внутрішні податки на товари та послуги</t>
  </si>
  <si>
    <t>001402</t>
  </si>
  <si>
    <t>Плата за видачу ліцензій та сертифікатів</t>
  </si>
  <si>
    <t>41030700</t>
  </si>
  <si>
    <t>/грн./</t>
  </si>
  <si>
    <t>% виконання до розпису на 1-й квартал 2011р.</t>
  </si>
  <si>
    <t>00220</t>
  </si>
  <si>
    <t xml:space="preserve">Реєстраційний збір за проведення державної реєстрації </t>
  </si>
  <si>
    <t>Екологічний податок</t>
  </si>
  <si>
    <t>Надходження до цільового фонду міської ради</t>
  </si>
  <si>
    <t>Податок на  доходи  фізичних осіб</t>
  </si>
  <si>
    <t xml:space="preserve">Штрафні санкції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</si>
  <si>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Податок на нерухоме майно, відмінне від земельної ділянки</t>
  </si>
  <si>
    <t xml:space="preserve">Надходження від продажу землі </t>
  </si>
  <si>
    <t>Найменування доходів згідно із бюджетною класифікацією (за чотиризначним кодом, у відрахуваннях).</t>
  </si>
  <si>
    <t xml:space="preserve"> -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</si>
  <si>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Місцеві податки і  збори</t>
  </si>
  <si>
    <t xml:space="preserve">Плата за землю </t>
  </si>
  <si>
    <t xml:space="preserve">Транспортний податок </t>
  </si>
  <si>
    <t xml:space="preserve">Туристичний збір </t>
  </si>
  <si>
    <t>18011000</t>
  </si>
  <si>
    <t>18030100-18030200</t>
  </si>
  <si>
    <t>18010100-18010400</t>
  </si>
  <si>
    <t>18010500-18010900</t>
  </si>
  <si>
    <t>18050300-18050400</t>
  </si>
  <si>
    <t xml:space="preserve">Надходження коштів пайової участі у розвитку інфраструктури населеного пункту </t>
  </si>
  <si>
    <t>Інші неподаткові надходження</t>
  </si>
  <si>
    <t xml:space="preserve">Акцизний податок з реалізації суб"єктами господарювання роздрібної торгівлі підакцизних товарів </t>
  </si>
  <si>
    <t>31010200</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</si>
  <si>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</si>
  <si>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Доходи від операцій з капіталом </t>
  </si>
  <si>
    <t>Разом доходів :</t>
  </si>
  <si>
    <t xml:space="preserve">Освітня субвенція з державного бюджету місцевим бюджетам </t>
  </si>
  <si>
    <t>41033900</t>
  </si>
  <si>
    <t xml:space="preserve">Медична субвенція з державного бюджету місцевим бюджетам </t>
  </si>
  <si>
    <t xml:space="preserve"> Доходи міського бюджету.</t>
  </si>
  <si>
    <t>Загальний фонд</t>
  </si>
  <si>
    <t>Спеціальний фонд</t>
  </si>
  <si>
    <t xml:space="preserve">Податок на прибуток підприємств та фінансових установ комунальної власності </t>
  </si>
  <si>
    <t>Додаток 1</t>
  </si>
  <si>
    <t xml:space="preserve">Пальне </t>
  </si>
  <si>
    <t>21050000</t>
  </si>
  <si>
    <t xml:space="preserve">Плата за розміщення тимчасово вільних коштів </t>
  </si>
  <si>
    <t xml:space="preserve">Адміністративні штрафи та інші санкції </t>
  </si>
  <si>
    <t>41050100</t>
  </si>
  <si>
    <t>Субвенція з місцевого бюджету на надання пільг та житлових субсидій населенню на оплату електроенергії, природного газу, послуг тепло-,   на надання пільг та житлових субсидій населенню на оплату електроенергії, природного газу, послуг тепло-, водопостачання і водовідведення , квартирної плати , вивезення побутового сміття та рідких нечистот</t>
  </si>
  <si>
    <t>41050000</t>
  </si>
  <si>
    <t>41050200</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</si>
  <si>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</si>
  <si>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41050300</t>
  </si>
  <si>
    <t>41050700</t>
  </si>
  <si>
    <t xml:space="preserve">  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  </t>
  </si>
  <si>
    <t>41051500</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</si>
  <si>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</si>
  <si>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</si>
  <si>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41053900</t>
  </si>
  <si>
    <t xml:space="preserve">Інші субвенції з місцевого бюджету </t>
  </si>
  <si>
    <t>41040200</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</si>
  <si>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</si>
  <si>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Субвенції з місцевих бюджетів іншим місцевим бюджетам, в тому числі:</t>
  </si>
  <si>
    <t>18000000</t>
  </si>
  <si>
    <t>20000000</t>
  </si>
  <si>
    <t>21080000</t>
  </si>
  <si>
    <t>22000000</t>
  </si>
  <si>
    <t>25000000</t>
  </si>
  <si>
    <t>30000000</t>
  </si>
  <si>
    <t>31030000</t>
  </si>
  <si>
    <t>33010000</t>
  </si>
  <si>
    <t>50110000</t>
  </si>
  <si>
    <t>41052000</t>
  </si>
  <si>
    <t xml:space="preserve">Уточнений бюджет на 2018 рік </t>
  </si>
  <si>
    <t>41051100</t>
  </si>
  <si>
    <t xml:space="preserve">Субвенція з місцевого бюджету за рахунок залишку коштів освітньої субвенції, що утворився на початок бюджетного періоду </t>
  </si>
  <si>
    <t>41051200</t>
  </si>
  <si>
    <t>41051400</t>
  </si>
  <si>
    <t xml:space="preserve">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</si>
  <si>
    <t>41050400</t>
  </si>
  <si>
    <t>41000000</t>
  </si>
  <si>
    <t>13000000</t>
  </si>
  <si>
    <t xml:space="preserve">Рентна плата за використання інших природних ресурсів </t>
  </si>
  <si>
    <t>18020000</t>
  </si>
  <si>
    <t xml:space="preserve">Збір за місця для паркування транспортних засобів </t>
  </si>
  <si>
    <t xml:space="preserve">Єдиний податок </t>
  </si>
  <si>
    <t>21081700</t>
  </si>
  <si>
    <t xml:space="preserve">Плата за встановлення земельного сервітуту </t>
  </si>
  <si>
    <t xml:space="preserve">Кошти за шкоду, що заподіяна на земельних ділянкаї державної та комунальної власності, які не надані у користування та не передані у власність , внаслідок їх самовільного зайняття, використання не за цільовим призначенням </t>
  </si>
  <si>
    <t>41050900</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</si>
  <si>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</si>
  <si>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41037400</t>
  </si>
  <si>
    <t xml:space="preserve">Субвенція з державного бюджету місцевим бюджетам на будівництво/реконструкцію палаців спорту </t>
  </si>
  <si>
    <t>41034500</t>
  </si>
  <si>
    <t xml:space="preserve">Субвенція з державного бюджету місцевим бюджетам на здійснення заходів щодо соціально-економічного розвитку окремих територій </t>
  </si>
  <si>
    <t>40000000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</si>
  <si>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</si>
  <si>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</si>
  <si>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t>
  </si>
  <si>
    <t>16011500</t>
  </si>
  <si>
    <t>Збір за видачу дозволу на розміщення об`єктів торгівлі та сфери послуг  </t>
  </si>
  <si>
    <t>16010000</t>
  </si>
  <si>
    <t>Місцеві податки і збори, нараховані до 1 січня 2011 року </t>
  </si>
  <si>
    <t>21080900, 21081500</t>
  </si>
  <si>
    <t>24000000-25000000</t>
  </si>
  <si>
    <t>41034200</t>
  </si>
  <si>
    <t>від "____" _________ 2019 року №_____</t>
  </si>
  <si>
    <t>Звіт про виконання загального та спеціального фонду бюджету м.Хмельницького за   2018 рік</t>
  </si>
  <si>
    <t>Виконано  за   2018 рік</t>
  </si>
  <si>
    <t>% виконання до плану на   2018р.</t>
  </si>
  <si>
    <t>Виконано за  2018 рік</t>
  </si>
  <si>
    <t>% виконання до плану на  2018р.</t>
  </si>
  <si>
    <t xml:space="preserve">Разом виконання по загальному та спеціальному фондах за 2018р. </t>
  </si>
  <si>
    <t>Плата за надання  адміністративних послуг</t>
  </si>
  <si>
    <t>22010000</t>
  </si>
  <si>
    <t>210805000</t>
  </si>
  <si>
    <t xml:space="preserve">Інші надходження </t>
  </si>
  <si>
    <t xml:space="preserve">Надходження сум кредиторської та депонентської заборгованості підприємств, організацій та установ, щодо яких минув строк позовної давності </t>
  </si>
  <si>
    <t>41030000</t>
  </si>
  <si>
    <t xml:space="preserve">Субвенції з державного бюджету місцевим бюджетам </t>
  </si>
  <si>
    <t>41050600</t>
  </si>
  <si>
    <t xml:space="preserve"> 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t>
  </si>
  <si>
    <t>41051000</t>
  </si>
  <si>
    <t>Офіційні трансферти (дотації та субвенції з державного та місцевого бюджетів) - всього:</t>
  </si>
  <si>
    <t>12020000</t>
  </si>
  <si>
    <t xml:space="preserve">Податок з власників транспрортних засобів та інших самохідних механізмів </t>
  </si>
  <si>
    <t>21110000</t>
  </si>
  <si>
    <t xml:space="preserve">Надходження коштів від відшкодування втрат сільськогосподарського та лісогосподарського виробництва </t>
  </si>
  <si>
    <t>24170000</t>
  </si>
  <si>
    <t xml:space="preserve">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</si>
  <si>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Субвенції з державного та місцевого  бюджетів - всього:</t>
  </si>
  <si>
    <t>14021900-14031900</t>
  </si>
  <si>
    <t xml:space="preserve">Керуючий справами виконавчого комітету </t>
  </si>
  <si>
    <t xml:space="preserve">               Ю. Сабій </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</si>
</sst>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 #,##0_г_р_н_-;_-* &quot;-&quot;_г_р_н_-;_-@_-"/>
    <numFmt numFmtId="194" formatCode="_-* #,##0.00&quot;грн&quot;_-;\-* #,##0.00&quot;грн&quot;_-;_-* &quot;-&quot;??&quot;грн&quot;_-;_-@_-"/>
    <numFmt numFmtId="195" formatCode="_-* #,##0.00_г_р_н_-;\-* #,##0.00_г_р_н_-;_-* &quot;-&quot;??_г_р_н_-;_-@_-"/>
    <numFmt numFmtId="196" formatCode="#,##0.0"/>
    <numFmt numFmtId="197" formatCode="0.0"/>
    <numFmt numFmtId="198" formatCode="[$-422]d\ mmmm\ yyyy&quot; р.&quot;"/>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quot;Так&quot;;&quot;Так&quot;;&quot;Ні&quot;"/>
    <numFmt numFmtId="204" formatCode="&quot;True&quot;;&quot;True&quot;;&quot;False&quot;"/>
    <numFmt numFmtId="205" formatCode="&quot;Увімк&quot;;&quot;Увімк&quot;;&quot;Вимк&quot;"/>
    <numFmt numFmtId="206" formatCode="[$¥€-2]\ ###,000_);[Red]\([$€-2]\ ###,000\)"/>
  </numFmts>
  <fonts count="39">
    <font>
      <sz val="10"/>
      <name val="MS Sans Serif"/>
      <family val="0"/>
    </font>
    <font>
      <sz val="10"/>
      <name val="Times New Roman"/>
      <family val="0"/>
    </font>
    <font>
      <sz val="10"/>
      <name val="Times New Roman Cyr"/>
      <family val="1"/>
    </font>
    <font>
      <b/>
      <i/>
      <sz val="12"/>
      <name val="Times New Roman"/>
      <family val="0"/>
    </font>
    <font>
      <b/>
      <i/>
      <sz val="10"/>
      <name val="Times New Roman"/>
      <family val="0"/>
    </font>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New"/>
      <family val="3"/>
    </font>
    <font>
      <b/>
      <sz val="18"/>
      <color indexed="62"/>
      <name val="Cambria"/>
      <family val="2"/>
    </font>
    <font>
      <b/>
      <sz val="11"/>
      <color indexed="10"/>
      <name val="Calibri"/>
      <family val="2"/>
    </font>
    <font>
      <sz val="11"/>
      <color indexed="19"/>
      <name val="Calibri"/>
      <family val="2"/>
    </font>
    <font>
      <b/>
      <sz val="16"/>
      <name val="Times New Roman Cyr"/>
      <family val="1"/>
    </font>
    <font>
      <b/>
      <sz val="16"/>
      <color indexed="10"/>
      <name val="Times New Roman Cyr"/>
      <family val="1"/>
    </font>
    <font>
      <b/>
      <sz val="16"/>
      <name val="Times New Roman"/>
      <family val="1"/>
    </font>
    <font>
      <b/>
      <sz val="10"/>
      <name val="Times New Roman Cyr"/>
      <family val="1"/>
    </font>
    <font>
      <b/>
      <sz val="12"/>
      <name val="Times New Roman Cyr"/>
      <family val="0"/>
    </font>
    <font>
      <b/>
      <sz val="16"/>
      <name val="Times New Roman CYR"/>
      <family val="0"/>
    </font>
    <font>
      <b/>
      <i/>
      <sz val="16"/>
      <name val="Times New Roman Cyr"/>
      <family val="0"/>
    </font>
    <font>
      <b/>
      <i/>
      <sz val="16"/>
      <color indexed="10"/>
      <name val="Times New Roman Cyr"/>
      <family val="1"/>
    </font>
    <font>
      <b/>
      <sz val="18"/>
      <name val="Times New Roman Cyr"/>
      <family val="1"/>
    </font>
    <font>
      <b/>
      <sz val="18"/>
      <color indexed="10"/>
      <name val="Times New Roman Cyr"/>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6"/>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s>
  <cellStyleXfs count="9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5" fillId="0" borderId="0">
      <alignment/>
      <protection/>
    </xf>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9" fillId="5" borderId="1" applyNumberFormat="0" applyAlignment="0" applyProtection="0"/>
    <xf numFmtId="9" fontId="5" fillId="0" borderId="0" applyFont="0" applyFill="0" applyBorder="0" applyAlignment="0" applyProtection="0"/>
    <xf numFmtId="0" fontId="24" fillId="15" borderId="0" applyNumberFormat="0" applyBorder="0" applyAlignment="0" applyProtection="0"/>
    <xf numFmtId="0" fontId="11" fillId="0" borderId="0" applyNumberFormat="0" applyFill="0" applyBorder="0" applyAlignment="0" applyProtection="0"/>
    <xf numFmtId="186" fontId="5" fillId="0" borderId="0" applyFont="0" applyFill="0" applyBorder="0" applyAlignment="0" applyProtection="0"/>
    <xf numFmtId="184" fontId="5" fillId="0" borderId="0" applyFont="0" applyFill="0" applyBorder="0" applyAlignment="0" applyProtection="0"/>
    <xf numFmtId="0" fontId="24" fillId="6" borderId="0" applyNumberFormat="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 fillId="0" borderId="0">
      <alignment/>
      <protection/>
    </xf>
    <xf numFmtId="0" fontId="25" fillId="0" borderId="0">
      <alignment/>
      <protection/>
    </xf>
    <xf numFmtId="0" fontId="5" fillId="0" borderId="0">
      <alignment/>
      <protection/>
    </xf>
    <xf numFmtId="0" fontId="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5" applyNumberFormat="0" applyFill="0" applyAlignment="0" applyProtection="0"/>
    <xf numFmtId="0" fontId="16" fillId="16" borderId="6" applyNumberFormat="0" applyAlignment="0" applyProtection="0"/>
    <xf numFmtId="0" fontId="16" fillId="16" borderId="6" applyNumberForma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27" fillId="17" borderId="1" applyNumberFormat="0" applyAlignment="0" applyProtection="0"/>
    <xf numFmtId="0" fontId="5" fillId="0" borderId="0">
      <alignment/>
      <protection/>
    </xf>
    <xf numFmtId="0" fontId="6" fillId="0" borderId="0">
      <alignment/>
      <protection/>
    </xf>
    <xf numFmtId="0" fontId="1" fillId="0" borderId="0">
      <alignment/>
      <protection/>
    </xf>
    <xf numFmtId="0" fontId="19" fillId="0" borderId="0" applyNumberFormat="0" applyFill="0" applyBorder="0" applyAlignment="0" applyProtection="0"/>
    <xf numFmtId="0" fontId="15" fillId="0" borderId="7" applyNumberFormat="0" applyFill="0" applyAlignment="0" applyProtection="0"/>
    <xf numFmtId="0" fontId="20" fillId="18" borderId="0" applyNumberFormat="0" applyBorder="0" applyAlignment="0" applyProtection="0"/>
    <xf numFmtId="0" fontId="1" fillId="4" borderId="8" applyNumberFormat="0" applyFont="0" applyAlignment="0" applyProtection="0"/>
    <xf numFmtId="0" fontId="10" fillId="17" borderId="9" applyNumberFormat="0" applyAlignment="0" applyProtection="0"/>
    <xf numFmtId="0" fontId="22" fillId="0" borderId="10" applyNumberFormat="0" applyFill="0" applyAlignment="0" applyProtection="0"/>
    <xf numFmtId="0" fontId="28" fillId="7" borderId="0" applyNumberFormat="0" applyBorder="0" applyAlignment="0" applyProtection="0"/>
    <xf numFmtId="0" fontId="6" fillId="0" borderId="0">
      <alignment/>
      <protection/>
    </xf>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187" fontId="5" fillId="0" borderId="0" applyFont="0" applyFill="0" applyBorder="0" applyAlignment="0" applyProtection="0"/>
    <xf numFmtId="185" fontId="5" fillId="0" borderId="0" applyFont="0" applyFill="0" applyBorder="0" applyAlignment="0" applyProtection="0"/>
  </cellStyleXfs>
  <cellXfs count="57">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center"/>
      <protection/>
    </xf>
    <xf numFmtId="0" fontId="31" fillId="0" borderId="0" xfId="88" applyNumberFormat="1" applyFont="1" applyFill="1" applyBorder="1" applyAlignment="1" applyProtection="1">
      <alignment vertical="center" wrapText="1"/>
      <protection locked="0"/>
    </xf>
    <xf numFmtId="0" fontId="33" fillId="0" borderId="0" xfId="0" applyNumberFormat="1" applyFont="1" applyFill="1" applyBorder="1" applyAlignment="1" applyProtection="1">
      <alignment vertical="top"/>
      <protection/>
    </xf>
    <xf numFmtId="196" fontId="32" fillId="0" borderId="0" xfId="0" applyNumberFormat="1" applyFont="1" applyFill="1" applyBorder="1" applyAlignment="1" applyProtection="1">
      <alignment vertical="top"/>
      <protection/>
    </xf>
    <xf numFmtId="4" fontId="32" fillId="0" borderId="0" xfId="0" applyNumberFormat="1" applyFont="1" applyFill="1" applyBorder="1" applyAlignment="1" applyProtection="1">
      <alignment vertical="top"/>
      <protection/>
    </xf>
    <xf numFmtId="0" fontId="31" fillId="0" borderId="11" xfId="0" applyFont="1" applyFill="1" applyBorder="1" applyAlignment="1" applyProtection="1">
      <alignment vertical="center"/>
      <protection locked="0"/>
    </xf>
    <xf numFmtId="0" fontId="29" fillId="0" borderId="12"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34" fillId="0" borderId="12" xfId="0" applyNumberFormat="1" applyFont="1" applyFill="1" applyBorder="1" applyAlignment="1" applyProtection="1">
      <alignment vertical="center" wrapText="1"/>
      <protection/>
    </xf>
    <xf numFmtId="4" fontId="29" fillId="0" borderId="12" xfId="0" applyNumberFormat="1" applyFont="1" applyFill="1" applyBorder="1" applyAlignment="1" applyProtection="1">
      <alignment vertical="center"/>
      <protection/>
    </xf>
    <xf numFmtId="196" fontId="30" fillId="0" borderId="12" xfId="0" applyNumberFormat="1" applyFont="1" applyFill="1" applyBorder="1" applyAlignment="1" applyProtection="1">
      <alignment vertical="center"/>
      <protection/>
    </xf>
    <xf numFmtId="197" fontId="29" fillId="0" borderId="12" xfId="0" applyNumberFormat="1" applyFont="1" applyFill="1" applyBorder="1" applyAlignment="1" applyProtection="1">
      <alignment vertical="center"/>
      <protection/>
    </xf>
    <xf numFmtId="4" fontId="29" fillId="0" borderId="13" xfId="0" applyNumberFormat="1" applyFont="1" applyFill="1" applyBorder="1" applyAlignment="1" applyProtection="1">
      <alignment vertical="center"/>
      <protection/>
    </xf>
    <xf numFmtId="0" fontId="29" fillId="0" borderId="12" xfId="0" applyNumberFormat="1" applyFont="1" applyFill="1" applyBorder="1" applyAlignment="1" applyProtection="1">
      <alignment vertical="center" wrapText="1"/>
      <protection/>
    </xf>
    <xf numFmtId="196" fontId="29" fillId="0" borderId="12" xfId="0" applyNumberFormat="1" applyFont="1" applyFill="1" applyBorder="1" applyAlignment="1" applyProtection="1">
      <alignment vertical="center"/>
      <protection/>
    </xf>
    <xf numFmtId="49" fontId="29" fillId="0" borderId="14" xfId="0" applyNumberFormat="1" applyFont="1" applyFill="1" applyBorder="1" applyAlignment="1" applyProtection="1">
      <alignment horizontal="center" vertical="center"/>
      <protection/>
    </xf>
    <xf numFmtId="4" fontId="30" fillId="0" borderId="12" xfId="0" applyNumberFormat="1" applyFont="1" applyFill="1" applyBorder="1" applyAlignment="1" applyProtection="1">
      <alignment vertical="center"/>
      <protection/>
    </xf>
    <xf numFmtId="0" fontId="35" fillId="0" borderId="12" xfId="0" applyNumberFormat="1" applyFont="1" applyFill="1" applyBorder="1" applyAlignment="1" applyProtection="1">
      <alignment vertical="center" wrapText="1"/>
      <protection/>
    </xf>
    <xf numFmtId="0" fontId="31" fillId="0" borderId="12" xfId="80" applyNumberFormat="1" applyFont="1" applyFill="1" applyBorder="1" applyAlignment="1" applyProtection="1">
      <alignment vertical="center" wrapText="1"/>
      <protection/>
    </xf>
    <xf numFmtId="0" fontId="31" fillId="0" borderId="12" xfId="79" applyFont="1" applyFill="1" applyBorder="1" applyAlignment="1">
      <alignment horizontal="justify" vertical="top" wrapText="1"/>
      <protection/>
    </xf>
    <xf numFmtId="49" fontId="35" fillId="0" borderId="14" xfId="0" applyNumberFormat="1" applyFont="1" applyFill="1" applyBorder="1" applyAlignment="1" applyProtection="1">
      <alignment horizontal="center" vertical="center"/>
      <protection/>
    </xf>
    <xf numFmtId="0" fontId="35" fillId="0" borderId="12" xfId="0" applyNumberFormat="1" applyFont="1" applyFill="1" applyBorder="1" applyAlignment="1" applyProtection="1">
      <alignment vertical="center" wrapText="1"/>
      <protection/>
    </xf>
    <xf numFmtId="196" fontId="36" fillId="0" borderId="12" xfId="0" applyNumberFormat="1" applyFont="1" applyFill="1" applyBorder="1" applyAlignment="1" applyProtection="1">
      <alignment vertical="center"/>
      <protection/>
    </xf>
    <xf numFmtId="49" fontId="37" fillId="0" borderId="14"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vertical="center" wrapText="1"/>
      <protection/>
    </xf>
    <xf numFmtId="4" fontId="37" fillId="0" borderId="12" xfId="0" applyNumberFormat="1" applyFont="1" applyFill="1" applyBorder="1" applyAlignment="1" applyProtection="1">
      <alignment vertical="center"/>
      <protection/>
    </xf>
    <xf numFmtId="196" fontId="38" fillId="0" borderId="12" xfId="0" applyNumberFormat="1" applyFont="1" applyFill="1" applyBorder="1" applyAlignment="1" applyProtection="1">
      <alignment vertical="center"/>
      <protection/>
    </xf>
    <xf numFmtId="197" fontId="37" fillId="0" borderId="12" xfId="0" applyNumberFormat="1" applyFont="1" applyFill="1" applyBorder="1" applyAlignment="1" applyProtection="1">
      <alignment vertical="center"/>
      <protection/>
    </xf>
    <xf numFmtId="4" fontId="37" fillId="0" borderId="13" xfId="0" applyNumberFormat="1" applyFont="1" applyFill="1" applyBorder="1" applyAlignment="1" applyProtection="1">
      <alignment vertical="center"/>
      <protection/>
    </xf>
    <xf numFmtId="49" fontId="37" fillId="0" borderId="15" xfId="0" applyNumberFormat="1" applyFont="1" applyFill="1" applyBorder="1" applyAlignment="1" applyProtection="1">
      <alignment horizontal="center" vertical="center"/>
      <protection/>
    </xf>
    <xf numFmtId="0" fontId="37" fillId="0" borderId="16" xfId="0" applyNumberFormat="1" applyFont="1" applyFill="1" applyBorder="1" applyAlignment="1" applyProtection="1">
      <alignment horizontal="center" vertical="center" wrapText="1"/>
      <protection/>
    </xf>
    <xf numFmtId="4" fontId="37" fillId="0" borderId="16" xfId="0" applyNumberFormat="1" applyFont="1" applyFill="1" applyBorder="1" applyAlignment="1" applyProtection="1">
      <alignment vertical="center"/>
      <protection/>
    </xf>
    <xf numFmtId="196" fontId="38" fillId="0" borderId="16" xfId="0" applyNumberFormat="1" applyFont="1" applyFill="1" applyBorder="1" applyAlignment="1" applyProtection="1">
      <alignment vertical="center"/>
      <protection/>
    </xf>
    <xf numFmtId="4" fontId="37" fillId="0" borderId="17" xfId="0" applyNumberFormat="1" applyFont="1" applyFill="1" applyBorder="1" applyAlignment="1" applyProtection="1">
      <alignment vertical="center"/>
      <protection/>
    </xf>
    <xf numFmtId="49" fontId="37" fillId="0" borderId="0" xfId="0" applyNumberFormat="1" applyFont="1" applyFill="1" applyBorder="1" applyAlignment="1" applyProtection="1">
      <alignment horizontal="center" vertical="center"/>
      <protection/>
    </xf>
    <xf numFmtId="0" fontId="37" fillId="0" borderId="0" xfId="0" applyNumberFormat="1" applyFont="1" applyFill="1" applyBorder="1" applyAlignment="1" applyProtection="1">
      <alignment horizontal="center" vertical="center" wrapText="1"/>
      <protection/>
    </xf>
    <xf numFmtId="4" fontId="37" fillId="0" borderId="0" xfId="0" applyNumberFormat="1" applyFont="1" applyFill="1" applyBorder="1" applyAlignment="1" applyProtection="1">
      <alignment vertical="center"/>
      <protection/>
    </xf>
    <xf numFmtId="196" fontId="38" fillId="0" borderId="0" xfId="0" applyNumberFormat="1" applyFont="1" applyFill="1" applyBorder="1" applyAlignment="1" applyProtection="1">
      <alignment vertical="center"/>
      <protection/>
    </xf>
    <xf numFmtId="197" fontId="37" fillId="0" borderId="0" xfId="0" applyNumberFormat="1" applyFont="1" applyFill="1" applyBorder="1" applyAlignment="1" applyProtection="1">
      <alignment vertical="center"/>
      <protection/>
    </xf>
    <xf numFmtId="0" fontId="29" fillId="0" borderId="18"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locked="0"/>
    </xf>
    <xf numFmtId="0" fontId="31" fillId="0" borderId="0" xfId="88" applyNumberFormat="1" applyFont="1" applyFill="1" applyBorder="1" applyAlignment="1" applyProtection="1">
      <alignment vertical="center" wrapText="1"/>
      <protection locked="0"/>
    </xf>
    <xf numFmtId="0" fontId="31" fillId="0" borderId="0" xfId="0" applyNumberFormat="1" applyFont="1" applyFill="1" applyBorder="1" applyAlignment="1" applyProtection="1">
      <alignment horizontal="center" vertical="top"/>
      <protection/>
    </xf>
    <xf numFmtId="49" fontId="31" fillId="0" borderId="19" xfId="0" applyNumberFormat="1" applyFont="1" applyFill="1" applyBorder="1" applyAlignment="1" applyProtection="1">
      <alignment horizontal="center" vertical="center" wrapText="1"/>
      <protection locked="0"/>
    </xf>
    <xf numFmtId="0" fontId="29" fillId="0" borderId="19"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vertical="top"/>
      <protection/>
    </xf>
  </cellXfs>
  <cellStyles count="8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meresha_07"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Ввод " xfId="41"/>
    <cellStyle name="Percent" xfId="42"/>
    <cellStyle name="Гарний" xfId="43"/>
    <cellStyle name="Hyperlink" xfId="44"/>
    <cellStyle name="Currency" xfId="45"/>
    <cellStyle name="Currency [0]" xfId="46"/>
    <cellStyle name="Добре" xfId="47"/>
    <cellStyle name="Заголовок 1" xfId="48"/>
    <cellStyle name="Заголовок 2" xfId="49"/>
    <cellStyle name="Заголовок 3" xfId="50"/>
    <cellStyle name="Заголовок 4" xfId="51"/>
    <cellStyle name="Звичайний 10" xfId="52"/>
    <cellStyle name="Звичайний 11" xfId="53"/>
    <cellStyle name="Звичайний 12" xfId="54"/>
    <cellStyle name="Звичайний 13" xfId="55"/>
    <cellStyle name="Звичайний 14" xfId="56"/>
    <cellStyle name="Звичайний 15" xfId="57"/>
    <cellStyle name="Звичайний 16" xfId="58"/>
    <cellStyle name="Звичайний 17" xfId="59"/>
    <cellStyle name="Звичайний 18" xfId="60"/>
    <cellStyle name="Звичайний 19" xfId="61"/>
    <cellStyle name="Звичайний 2" xfId="62"/>
    <cellStyle name="Звичайний 20" xfId="63"/>
    <cellStyle name="Звичайний 3" xfId="64"/>
    <cellStyle name="Звичайний 4" xfId="65"/>
    <cellStyle name="Звичайний 5" xfId="66"/>
    <cellStyle name="Звичайний 6" xfId="67"/>
    <cellStyle name="Звичайний 7" xfId="68"/>
    <cellStyle name="Звичайний 8" xfId="69"/>
    <cellStyle name="Звичайний 9" xfId="70"/>
    <cellStyle name="Зв'язана клітинка" xfId="71"/>
    <cellStyle name="Контрольна клітинка" xfId="72"/>
    <cellStyle name="Контрольная ячейка" xfId="73"/>
    <cellStyle name="Назва" xfId="74"/>
    <cellStyle name="Название" xfId="75"/>
    <cellStyle name="Нейтральний" xfId="76"/>
    <cellStyle name="Обчислення" xfId="77"/>
    <cellStyle name="Обычный 2" xfId="78"/>
    <cellStyle name="Обычный_дод.1" xfId="79"/>
    <cellStyle name="Обычный_Додаток №1" xfId="80"/>
    <cellStyle name="Followed Hyperlink" xfId="81"/>
    <cellStyle name="Підсумок" xfId="82"/>
    <cellStyle name="Поганий" xfId="83"/>
    <cellStyle name="Примітка" xfId="84"/>
    <cellStyle name="Результат" xfId="85"/>
    <cellStyle name="Связанная ячейка" xfId="86"/>
    <cellStyle name="Середній" xfId="87"/>
    <cellStyle name="Стиль 1" xfId="88"/>
    <cellStyle name="Текст попередження" xfId="89"/>
    <cellStyle name="Текст пояснення" xfId="90"/>
    <cellStyle name="Текст предупреждения" xfId="91"/>
    <cellStyle name="Comma" xfId="92"/>
    <cellStyle name="Comma [0]"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1" TargetMode="External" /><Relationship Id="rId10" Type="http://schemas.openxmlformats.org/officeDocument/2006/relationships/hyperlink" Target="_ftn1" TargetMode="External" /><Relationship Id="rId11" Type="http://schemas.openxmlformats.org/officeDocument/2006/relationships/hyperlink" Target="_ftn1" TargetMode="External" /><Relationship Id="rId12" Type="http://schemas.openxmlformats.org/officeDocument/2006/relationships/hyperlink" Target="_ftn1" TargetMode="External" /><Relationship Id="rId13" Type="http://schemas.openxmlformats.org/officeDocument/2006/relationships/hyperlink" Target="_ftn1"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4"/>
  <sheetViews>
    <sheetView tabSelected="1" zoomScale="70" zoomScaleNormal="70" zoomScalePageLayoutView="0" workbookViewId="0" topLeftCell="A1">
      <pane ySplit="7" topLeftCell="A78" activePane="bottomLeft" state="frozen"/>
      <selection pane="topLeft" activeCell="A1" sqref="A1"/>
      <selection pane="bottomLeft" activeCell="H54" sqref="H54"/>
    </sheetView>
  </sheetViews>
  <sheetFormatPr defaultColWidth="9.140625" defaultRowHeight="12.75"/>
  <cols>
    <col min="1" max="1" width="15.7109375" style="4" customWidth="1"/>
    <col min="2" max="2" width="64.57421875" style="4" customWidth="1"/>
    <col min="3" max="3" width="26.7109375" style="4" customWidth="1"/>
    <col min="4" max="4" width="26.8515625" style="4" customWidth="1"/>
    <col min="5" max="5" width="0.9921875" style="4" hidden="1" customWidth="1"/>
    <col min="6" max="6" width="17.140625" style="4" customWidth="1"/>
    <col min="7" max="7" width="24.421875" style="4" customWidth="1"/>
    <col min="8" max="8" width="25.140625" style="4" customWidth="1"/>
    <col min="9" max="9" width="16.7109375" style="4" customWidth="1"/>
    <col min="10" max="10" width="27.8515625" style="4" customWidth="1"/>
    <col min="11" max="16384" width="9.140625" style="1" customWidth="1"/>
  </cols>
  <sheetData>
    <row r="1" spans="1:10" ht="20.25">
      <c r="A1" s="56"/>
      <c r="B1" s="56"/>
      <c r="C1" s="55" t="s">
        <v>59</v>
      </c>
      <c r="D1" s="55"/>
      <c r="E1" s="55"/>
      <c r="F1" s="55"/>
      <c r="G1" s="55"/>
      <c r="H1" s="55"/>
      <c r="I1" s="55"/>
      <c r="J1" s="55"/>
    </row>
    <row r="2" spans="1:10" ht="20.25">
      <c r="A2" s="56"/>
      <c r="B2" s="56"/>
      <c r="C2" s="55" t="s">
        <v>16</v>
      </c>
      <c r="D2" s="55"/>
      <c r="E2" s="55"/>
      <c r="F2" s="55"/>
      <c r="G2" s="55"/>
      <c r="H2" s="55"/>
      <c r="I2" s="55"/>
      <c r="J2" s="55"/>
    </row>
    <row r="3" spans="1:10" ht="42" customHeight="1">
      <c r="A3" s="56"/>
      <c r="B3" s="56"/>
      <c r="C3" s="55" t="s">
        <v>123</v>
      </c>
      <c r="D3" s="55"/>
      <c r="E3" s="55"/>
      <c r="F3" s="55"/>
      <c r="G3" s="55"/>
      <c r="H3" s="55"/>
      <c r="I3" s="55"/>
      <c r="J3" s="55"/>
    </row>
    <row r="4" spans="1:10" ht="43.5" customHeight="1">
      <c r="A4" s="51" t="s">
        <v>124</v>
      </c>
      <c r="B4" s="51"/>
      <c r="C4" s="51"/>
      <c r="D4" s="51"/>
      <c r="E4" s="51"/>
      <c r="F4" s="51"/>
      <c r="G4" s="51"/>
      <c r="H4" s="51"/>
      <c r="I4" s="51"/>
      <c r="J4" s="51"/>
    </row>
    <row r="5" spans="1:10" ht="21" thickBot="1">
      <c r="A5" s="5" t="s">
        <v>55</v>
      </c>
      <c r="B5" s="5"/>
      <c r="C5" s="5"/>
      <c r="D5" s="5"/>
      <c r="E5" s="5"/>
      <c r="F5" s="5"/>
      <c r="H5" s="5"/>
      <c r="I5" s="7" t="s">
        <v>24</v>
      </c>
      <c r="J5" s="5"/>
    </row>
    <row r="6" spans="1:10" ht="23.25" customHeight="1">
      <c r="A6" s="47" t="s">
        <v>5</v>
      </c>
      <c r="B6" s="53" t="s">
        <v>34</v>
      </c>
      <c r="C6" s="52" t="s">
        <v>56</v>
      </c>
      <c r="D6" s="52"/>
      <c r="E6" s="52"/>
      <c r="F6" s="52"/>
      <c r="G6" s="49" t="s">
        <v>57</v>
      </c>
      <c r="H6" s="49"/>
      <c r="I6" s="49"/>
      <c r="J6" s="12"/>
    </row>
    <row r="7" spans="1:10" ht="119.25" customHeight="1">
      <c r="A7" s="48"/>
      <c r="B7" s="54"/>
      <c r="C7" s="13" t="s">
        <v>90</v>
      </c>
      <c r="D7" s="13" t="s">
        <v>125</v>
      </c>
      <c r="E7" s="13" t="s">
        <v>25</v>
      </c>
      <c r="F7" s="13" t="s">
        <v>126</v>
      </c>
      <c r="G7" s="13" t="s">
        <v>90</v>
      </c>
      <c r="H7" s="13" t="s">
        <v>127</v>
      </c>
      <c r="I7" s="13" t="s">
        <v>128</v>
      </c>
      <c r="J7" s="14" t="s">
        <v>129</v>
      </c>
    </row>
    <row r="8" spans="1:10" s="2" customFormat="1" ht="31.5" customHeight="1">
      <c r="A8" s="15">
        <v>10000000</v>
      </c>
      <c r="B8" s="16" t="s">
        <v>6</v>
      </c>
      <c r="C8" s="17">
        <f>SUM(C9,C19,C26,C27,C28)</f>
        <v>1492592674.6999998</v>
      </c>
      <c r="D8" s="17">
        <f>SUM(D9,D16,D19,D26,D27,D28,D17)</f>
        <v>1495522810.8600001</v>
      </c>
      <c r="E8" s="18">
        <v>91.8</v>
      </c>
      <c r="F8" s="19">
        <f>D8/C8*100</f>
        <v>100.1963118411116</v>
      </c>
      <c r="G8" s="17">
        <v>850000</v>
      </c>
      <c r="H8" s="17">
        <v>829397.83</v>
      </c>
      <c r="I8" s="19">
        <f>H8/G8*100</f>
        <v>97.57621529411765</v>
      </c>
      <c r="J8" s="20">
        <f aca="true" t="shared" si="0" ref="J8:J14">SUM(D8,H8)</f>
        <v>1496352208.69</v>
      </c>
    </row>
    <row r="9" spans="1:10" s="3" customFormat="1" ht="45" customHeight="1">
      <c r="A9" s="15">
        <v>11000000</v>
      </c>
      <c r="B9" s="21" t="s">
        <v>19</v>
      </c>
      <c r="C9" s="17">
        <f>SUM(C10:C11)</f>
        <v>925022966.78</v>
      </c>
      <c r="D9" s="17">
        <f>SUM(D10:D11)</f>
        <v>923412904.5699999</v>
      </c>
      <c r="E9" s="18">
        <v>88.2</v>
      </c>
      <c r="F9" s="19">
        <f aca="true" t="shared" si="1" ref="F9:F79">D9/C9*100</f>
        <v>99.82594354217986</v>
      </c>
      <c r="G9" s="17"/>
      <c r="H9" s="17"/>
      <c r="I9" s="19"/>
      <c r="J9" s="20">
        <f t="shared" si="0"/>
        <v>923412904.5699999</v>
      </c>
    </row>
    <row r="10" spans="1:10" ht="31.5" customHeight="1">
      <c r="A10" s="15">
        <v>11010000</v>
      </c>
      <c r="B10" s="16" t="s">
        <v>30</v>
      </c>
      <c r="C10" s="17">
        <v>923722966.78</v>
      </c>
      <c r="D10" s="17">
        <v>921498508.56</v>
      </c>
      <c r="E10" s="22">
        <v>106.6</v>
      </c>
      <c r="F10" s="19">
        <f t="shared" si="1"/>
        <v>99.75918556753501</v>
      </c>
      <c r="G10" s="17"/>
      <c r="H10" s="17"/>
      <c r="I10" s="19"/>
      <c r="J10" s="20">
        <f t="shared" si="0"/>
        <v>921498508.56</v>
      </c>
    </row>
    <row r="11" spans="1:10" ht="48" customHeight="1">
      <c r="A11" s="15">
        <v>11020000</v>
      </c>
      <c r="B11" s="16" t="s">
        <v>58</v>
      </c>
      <c r="C11" s="17">
        <v>1300000</v>
      </c>
      <c r="D11" s="17">
        <v>1914396.01</v>
      </c>
      <c r="E11" s="22">
        <v>80.7</v>
      </c>
      <c r="F11" s="19">
        <f t="shared" si="1"/>
        <v>147.26123153846154</v>
      </c>
      <c r="G11" s="17"/>
      <c r="H11" s="17"/>
      <c r="I11" s="19"/>
      <c r="J11" s="20">
        <f t="shared" si="0"/>
        <v>1914396.01</v>
      </c>
    </row>
    <row r="12" spans="1:10" s="3" customFormat="1" ht="1.5" customHeight="1" hidden="1">
      <c r="A12" s="23" t="s">
        <v>12</v>
      </c>
      <c r="B12" s="21" t="s">
        <v>20</v>
      </c>
      <c r="C12" s="24">
        <f aca="true" t="shared" si="2" ref="C12:H12">SUM(C13:C14)</f>
        <v>0</v>
      </c>
      <c r="D12" s="24">
        <f>SUM(D13:D14)</f>
        <v>0</v>
      </c>
      <c r="E12" s="18">
        <f t="shared" si="2"/>
        <v>103.8</v>
      </c>
      <c r="F12" s="19" t="e">
        <f t="shared" si="1"/>
        <v>#DIV/0!</v>
      </c>
      <c r="G12" s="17">
        <f t="shared" si="2"/>
        <v>0</v>
      </c>
      <c r="H12" s="17">
        <f t="shared" si="2"/>
        <v>0</v>
      </c>
      <c r="I12" s="19" t="e">
        <f>H12/G12*100</f>
        <v>#DIV/0!</v>
      </c>
      <c r="J12" s="20">
        <f t="shared" si="0"/>
        <v>0</v>
      </c>
    </row>
    <row r="13" spans="1:10" ht="20.25" hidden="1">
      <c r="A13" s="23" t="s">
        <v>21</v>
      </c>
      <c r="B13" s="21" t="s">
        <v>22</v>
      </c>
      <c r="C13" s="17"/>
      <c r="D13" s="17">
        <v>0</v>
      </c>
      <c r="E13" s="22"/>
      <c r="F13" s="19" t="e">
        <f t="shared" si="1"/>
        <v>#DIV/0!</v>
      </c>
      <c r="G13" s="17"/>
      <c r="H13" s="17"/>
      <c r="I13" s="19" t="e">
        <f>H13/G13*100</f>
        <v>#DIV/0!</v>
      </c>
      <c r="J13" s="20">
        <f t="shared" si="0"/>
        <v>0</v>
      </c>
    </row>
    <row r="14" spans="1:10" ht="40.5" hidden="1">
      <c r="A14" s="23" t="s">
        <v>26</v>
      </c>
      <c r="B14" s="21" t="s">
        <v>27</v>
      </c>
      <c r="C14" s="17"/>
      <c r="D14" s="17"/>
      <c r="E14" s="22">
        <v>103.8</v>
      </c>
      <c r="F14" s="19" t="e">
        <f t="shared" si="1"/>
        <v>#DIV/0!</v>
      </c>
      <c r="G14" s="17"/>
      <c r="H14" s="17"/>
      <c r="I14" s="19" t="e">
        <f>H14/G14*100</f>
        <v>#DIV/0!</v>
      </c>
      <c r="J14" s="20">
        <f t="shared" si="0"/>
        <v>0</v>
      </c>
    </row>
    <row r="15" spans="1:10" ht="40.5">
      <c r="A15" s="23" t="s">
        <v>141</v>
      </c>
      <c r="B15" s="21" t="s">
        <v>142</v>
      </c>
      <c r="C15" s="17"/>
      <c r="D15" s="17"/>
      <c r="E15" s="22"/>
      <c r="F15" s="19"/>
      <c r="G15" s="17"/>
      <c r="H15" s="17">
        <v>31243.48</v>
      </c>
      <c r="I15" s="19"/>
      <c r="J15" s="20">
        <v>31243.48</v>
      </c>
    </row>
    <row r="16" spans="1:10" ht="40.5">
      <c r="A16" s="23" t="s">
        <v>98</v>
      </c>
      <c r="B16" s="21" t="s">
        <v>99</v>
      </c>
      <c r="C16" s="17"/>
      <c r="D16" s="17">
        <v>4437.64</v>
      </c>
      <c r="E16" s="22"/>
      <c r="F16" s="19"/>
      <c r="G16" s="17"/>
      <c r="H16" s="17"/>
      <c r="I16" s="19"/>
      <c r="J16" s="20">
        <v>4437.64</v>
      </c>
    </row>
    <row r="17" spans="1:10" ht="40.5">
      <c r="A17" s="23" t="s">
        <v>118</v>
      </c>
      <c r="B17" s="21" t="s">
        <v>119</v>
      </c>
      <c r="C17" s="17"/>
      <c r="D17" s="17">
        <v>8043</v>
      </c>
      <c r="E17" s="22"/>
      <c r="F17" s="19"/>
      <c r="G17" s="17"/>
      <c r="H17" s="17"/>
      <c r="I17" s="19"/>
      <c r="J17" s="20">
        <v>8043</v>
      </c>
    </row>
    <row r="18" spans="1:10" ht="40.5">
      <c r="A18" s="23" t="s">
        <v>116</v>
      </c>
      <c r="B18" s="21" t="s">
        <v>117</v>
      </c>
      <c r="C18" s="17"/>
      <c r="D18" s="17">
        <v>8043</v>
      </c>
      <c r="E18" s="22"/>
      <c r="F18" s="19"/>
      <c r="G18" s="17"/>
      <c r="H18" s="17"/>
      <c r="I18" s="19"/>
      <c r="J18" s="20">
        <v>8043</v>
      </c>
    </row>
    <row r="19" spans="1:10" ht="24.75" customHeight="1">
      <c r="A19" s="23" t="s">
        <v>80</v>
      </c>
      <c r="B19" s="25" t="s">
        <v>36</v>
      </c>
      <c r="C19" s="17">
        <f>SUM(C20:C25)</f>
        <v>414219707.91999996</v>
      </c>
      <c r="D19" s="17">
        <f>SUM(D20:D25)</f>
        <v>422383364.02</v>
      </c>
      <c r="E19" s="22">
        <v>168.4</v>
      </c>
      <c r="F19" s="19">
        <f t="shared" si="1"/>
        <v>101.97085168665532</v>
      </c>
      <c r="G19" s="17"/>
      <c r="H19" s="17"/>
      <c r="I19" s="19"/>
      <c r="J19" s="20">
        <f aca="true" t="shared" si="3" ref="J19:J44">SUM(D19,H19)</f>
        <v>422383364.02</v>
      </c>
    </row>
    <row r="20" spans="1:10" ht="42.75" customHeight="1">
      <c r="A20" s="15" t="s">
        <v>42</v>
      </c>
      <c r="B20" s="21" t="s">
        <v>32</v>
      </c>
      <c r="C20" s="17">
        <v>18186420</v>
      </c>
      <c r="D20" s="17">
        <v>18777818.21</v>
      </c>
      <c r="E20" s="22"/>
      <c r="F20" s="19">
        <f t="shared" si="1"/>
        <v>103.2518671074351</v>
      </c>
      <c r="G20" s="17"/>
      <c r="H20" s="17"/>
      <c r="I20" s="19"/>
      <c r="J20" s="20">
        <f t="shared" si="3"/>
        <v>18777818.21</v>
      </c>
    </row>
    <row r="21" spans="1:10" ht="45.75" customHeight="1">
      <c r="A21" s="15" t="s">
        <v>43</v>
      </c>
      <c r="B21" s="21" t="s">
        <v>37</v>
      </c>
      <c r="C21" s="17">
        <v>146358287.92</v>
      </c>
      <c r="D21" s="17">
        <v>148948146.75</v>
      </c>
      <c r="E21" s="22"/>
      <c r="F21" s="19">
        <f t="shared" si="1"/>
        <v>101.76953342841482</v>
      </c>
      <c r="G21" s="17"/>
      <c r="H21" s="17"/>
      <c r="I21" s="19"/>
      <c r="J21" s="20">
        <f t="shared" si="3"/>
        <v>148948146.75</v>
      </c>
    </row>
    <row r="22" spans="1:10" ht="26.25" customHeight="1">
      <c r="A22" s="23" t="s">
        <v>40</v>
      </c>
      <c r="B22" s="21" t="s">
        <v>38</v>
      </c>
      <c r="C22" s="17">
        <v>4500000</v>
      </c>
      <c r="D22" s="17">
        <v>4245798.7</v>
      </c>
      <c r="E22" s="22"/>
      <c r="F22" s="19">
        <f t="shared" si="1"/>
        <v>94.35108222222223</v>
      </c>
      <c r="G22" s="17"/>
      <c r="H22" s="17"/>
      <c r="I22" s="19"/>
      <c r="J22" s="20">
        <f t="shared" si="3"/>
        <v>4245798.7</v>
      </c>
    </row>
    <row r="23" spans="1:10" ht="43.5" customHeight="1">
      <c r="A23" s="23" t="s">
        <v>100</v>
      </c>
      <c r="B23" s="21" t="s">
        <v>101</v>
      </c>
      <c r="C23" s="17"/>
      <c r="D23" s="17">
        <v>3917.17</v>
      </c>
      <c r="E23" s="22"/>
      <c r="F23" s="19"/>
      <c r="G23" s="17"/>
      <c r="H23" s="17"/>
      <c r="I23" s="19"/>
      <c r="J23" s="20">
        <f t="shared" si="3"/>
        <v>3917.17</v>
      </c>
    </row>
    <row r="24" spans="1:10" ht="49.5" customHeight="1">
      <c r="A24" s="15" t="s">
        <v>41</v>
      </c>
      <c r="B24" s="21" t="s">
        <v>39</v>
      </c>
      <c r="C24" s="17">
        <v>175000</v>
      </c>
      <c r="D24" s="17">
        <v>269533.81</v>
      </c>
      <c r="E24" s="22"/>
      <c r="F24" s="19">
        <f t="shared" si="1"/>
        <v>154.01932</v>
      </c>
      <c r="G24" s="17"/>
      <c r="H24" s="17"/>
      <c r="I24" s="19"/>
      <c r="J24" s="20">
        <f t="shared" si="3"/>
        <v>269533.81</v>
      </c>
    </row>
    <row r="25" spans="1:10" ht="45" customHeight="1">
      <c r="A25" s="15" t="s">
        <v>44</v>
      </c>
      <c r="B25" s="21" t="s">
        <v>102</v>
      </c>
      <c r="C25" s="17">
        <v>245000000</v>
      </c>
      <c r="D25" s="17">
        <v>250138149.38</v>
      </c>
      <c r="E25" s="22"/>
      <c r="F25" s="19">
        <f t="shared" si="1"/>
        <v>102.09720382857144</v>
      </c>
      <c r="G25" s="17"/>
      <c r="H25" s="17"/>
      <c r="I25" s="19"/>
      <c r="J25" s="20">
        <f t="shared" si="3"/>
        <v>250138149.38</v>
      </c>
    </row>
    <row r="26" spans="1:10" ht="62.25" customHeight="1">
      <c r="A26" s="15">
        <v>14040000</v>
      </c>
      <c r="B26" s="26" t="s">
        <v>47</v>
      </c>
      <c r="C26" s="17">
        <v>79250000</v>
      </c>
      <c r="D26" s="17">
        <v>79495874.71</v>
      </c>
      <c r="E26" s="22"/>
      <c r="F26" s="19">
        <f t="shared" si="1"/>
        <v>100.31025199999999</v>
      </c>
      <c r="G26" s="17"/>
      <c r="H26" s="17"/>
      <c r="I26" s="19"/>
      <c r="J26" s="20">
        <f t="shared" si="3"/>
        <v>79495874.71</v>
      </c>
    </row>
    <row r="27" spans="1:10" ht="36" customHeight="1">
      <c r="A27" s="15" t="s">
        <v>148</v>
      </c>
      <c r="B27" s="26" t="s">
        <v>60</v>
      </c>
      <c r="C27" s="17">
        <v>74100000</v>
      </c>
      <c r="D27" s="17">
        <v>70218186.92</v>
      </c>
      <c r="E27" s="22"/>
      <c r="F27" s="19">
        <f t="shared" si="1"/>
        <v>94.76138585695007</v>
      </c>
      <c r="G27" s="17"/>
      <c r="H27" s="17"/>
      <c r="I27" s="19"/>
      <c r="J27" s="20">
        <f t="shared" si="3"/>
        <v>70218186.92</v>
      </c>
    </row>
    <row r="28" spans="1:10" ht="29.25" customHeight="1">
      <c r="A28" s="15">
        <v>19010000</v>
      </c>
      <c r="B28" s="26" t="s">
        <v>28</v>
      </c>
      <c r="C28" s="17"/>
      <c r="D28" s="17"/>
      <c r="E28" s="22"/>
      <c r="F28" s="19"/>
      <c r="G28" s="17">
        <v>850000</v>
      </c>
      <c r="H28" s="17">
        <v>798154.35</v>
      </c>
      <c r="I28" s="19">
        <f>H28/G28*100</f>
        <v>93.90051176470588</v>
      </c>
      <c r="J28" s="20">
        <f t="shared" si="3"/>
        <v>798154.35</v>
      </c>
    </row>
    <row r="29" spans="1:10" s="2" customFormat="1" ht="29.25" customHeight="1">
      <c r="A29" s="23" t="s">
        <v>81</v>
      </c>
      <c r="B29" s="16" t="s">
        <v>7</v>
      </c>
      <c r="C29" s="17">
        <f>SUM(C30,C31,C32,C38,,C42)</f>
        <v>72060000</v>
      </c>
      <c r="D29" s="17">
        <f>SUM(D30,D31,D32,D38,,D42)</f>
        <v>70913510.52</v>
      </c>
      <c r="E29" s="17">
        <f>SUM(E30,E31,E32,E38,E41)</f>
        <v>325.6</v>
      </c>
      <c r="F29" s="19">
        <f t="shared" si="1"/>
        <v>98.40897935054122</v>
      </c>
      <c r="G29" s="17">
        <f>SUM(G42)</f>
        <v>152181611.14</v>
      </c>
      <c r="H29" s="17">
        <f>SUM(H37,H42)</f>
        <v>152624022.38</v>
      </c>
      <c r="I29" s="19">
        <f>H29/G29*100</f>
        <v>100.29071267986052</v>
      </c>
      <c r="J29" s="20">
        <f t="shared" si="3"/>
        <v>223537532.89999998</v>
      </c>
    </row>
    <row r="30" spans="1:10" ht="92.25" customHeight="1">
      <c r="A30" s="23" t="s">
        <v>1</v>
      </c>
      <c r="B30" s="27" t="s">
        <v>0</v>
      </c>
      <c r="C30" s="17">
        <v>900000</v>
      </c>
      <c r="D30" s="17">
        <v>1600297.79</v>
      </c>
      <c r="E30" s="22">
        <v>31.3</v>
      </c>
      <c r="F30" s="19">
        <f t="shared" si="1"/>
        <v>177.81086555555555</v>
      </c>
      <c r="G30" s="17"/>
      <c r="H30" s="17"/>
      <c r="I30" s="19"/>
      <c r="J30" s="20">
        <f t="shared" si="3"/>
        <v>1600297.79</v>
      </c>
    </row>
    <row r="31" spans="1:10" ht="38.25" customHeight="1">
      <c r="A31" s="23" t="s">
        <v>61</v>
      </c>
      <c r="B31" s="27" t="s">
        <v>62</v>
      </c>
      <c r="C31" s="17">
        <v>12000000</v>
      </c>
      <c r="D31" s="17">
        <v>12833455.16</v>
      </c>
      <c r="E31" s="22"/>
      <c r="F31" s="19">
        <f t="shared" si="1"/>
        <v>106.94545966666666</v>
      </c>
      <c r="G31" s="17"/>
      <c r="H31" s="17"/>
      <c r="I31" s="19"/>
      <c r="J31" s="20">
        <f t="shared" si="3"/>
        <v>12833455.16</v>
      </c>
    </row>
    <row r="32" spans="1:10" ht="41.25" customHeight="1">
      <c r="A32" s="23" t="s">
        <v>82</v>
      </c>
      <c r="B32" s="21" t="s">
        <v>9</v>
      </c>
      <c r="C32" s="17">
        <f>SUM(C33:C36)</f>
        <v>2996000</v>
      </c>
      <c r="D32" s="17">
        <f>SUM(D33:D36)</f>
        <v>6803924.04</v>
      </c>
      <c r="E32" s="18">
        <v>110.4</v>
      </c>
      <c r="F32" s="19">
        <f t="shared" si="1"/>
        <v>227.10026835781042</v>
      </c>
      <c r="G32" s="17"/>
      <c r="H32" s="17"/>
      <c r="I32" s="19"/>
      <c r="J32" s="20">
        <f t="shared" si="3"/>
        <v>6803924.04</v>
      </c>
    </row>
    <row r="33" spans="1:10" ht="41.25" customHeight="1">
      <c r="A33" s="23" t="s">
        <v>132</v>
      </c>
      <c r="B33" s="21" t="s">
        <v>133</v>
      </c>
      <c r="C33" s="17"/>
      <c r="D33" s="17">
        <v>184621.86</v>
      </c>
      <c r="E33" s="18"/>
      <c r="F33" s="19"/>
      <c r="G33" s="17"/>
      <c r="H33" s="17"/>
      <c r="I33" s="19"/>
      <c r="J33" s="20">
        <v>184621.86</v>
      </c>
    </row>
    <row r="34" spans="1:10" ht="105.75" customHeight="1">
      <c r="A34" s="15" t="s">
        <v>120</v>
      </c>
      <c r="B34" s="21" t="s">
        <v>31</v>
      </c>
      <c r="C34" s="17">
        <v>810000</v>
      </c>
      <c r="D34" s="17">
        <v>1086482.71</v>
      </c>
      <c r="E34" s="22">
        <v>83.8</v>
      </c>
      <c r="F34" s="19">
        <f t="shared" si="1"/>
        <v>134.13366790123456</v>
      </c>
      <c r="G34" s="17"/>
      <c r="H34" s="17"/>
      <c r="I34" s="19"/>
      <c r="J34" s="20">
        <f t="shared" si="3"/>
        <v>1086482.71</v>
      </c>
    </row>
    <row r="35" spans="1:10" ht="37.5" customHeight="1">
      <c r="A35" s="23" t="s">
        <v>4</v>
      </c>
      <c r="B35" s="21" t="s">
        <v>63</v>
      </c>
      <c r="C35" s="17">
        <v>890000</v>
      </c>
      <c r="D35" s="17">
        <v>1411910.43</v>
      </c>
      <c r="E35" s="22"/>
      <c r="F35" s="19">
        <f t="shared" si="1"/>
        <v>158.6416213483146</v>
      </c>
      <c r="G35" s="17"/>
      <c r="H35" s="17"/>
      <c r="I35" s="19"/>
      <c r="J35" s="20">
        <f t="shared" si="3"/>
        <v>1411910.43</v>
      </c>
    </row>
    <row r="36" spans="1:10" ht="37.5" customHeight="1">
      <c r="A36" s="23" t="s">
        <v>103</v>
      </c>
      <c r="B36" s="21" t="s">
        <v>104</v>
      </c>
      <c r="C36" s="17">
        <v>1296000</v>
      </c>
      <c r="D36" s="17">
        <v>4120909.04</v>
      </c>
      <c r="E36" s="22"/>
      <c r="F36" s="19">
        <f t="shared" si="1"/>
        <v>317.9713765432099</v>
      </c>
      <c r="G36" s="17"/>
      <c r="H36" s="17"/>
      <c r="I36" s="19"/>
      <c r="J36" s="20">
        <f t="shared" si="3"/>
        <v>4120909.04</v>
      </c>
    </row>
    <row r="37" spans="1:10" ht="72" customHeight="1">
      <c r="A37" s="23" t="s">
        <v>143</v>
      </c>
      <c r="B37" s="21" t="s">
        <v>144</v>
      </c>
      <c r="C37" s="17"/>
      <c r="D37" s="17"/>
      <c r="E37" s="22"/>
      <c r="F37" s="19"/>
      <c r="G37" s="17"/>
      <c r="H37" s="17">
        <v>3222</v>
      </c>
      <c r="I37" s="19"/>
      <c r="J37" s="20">
        <v>3222</v>
      </c>
    </row>
    <row r="38" spans="1:10" s="3" customFormat="1" ht="48.75" customHeight="1">
      <c r="A38" s="23" t="s">
        <v>83</v>
      </c>
      <c r="B38" s="21" t="s">
        <v>8</v>
      </c>
      <c r="C38" s="17">
        <f>SUM(C39:C41)</f>
        <v>40760000</v>
      </c>
      <c r="D38" s="17">
        <f>SUM(D39:D41)</f>
        <v>39851451.12</v>
      </c>
      <c r="E38" s="18">
        <v>98.9</v>
      </c>
      <c r="F38" s="19">
        <f t="shared" si="1"/>
        <v>97.7709791952895</v>
      </c>
      <c r="G38" s="17"/>
      <c r="H38" s="17"/>
      <c r="I38" s="19"/>
      <c r="J38" s="20">
        <f t="shared" si="3"/>
        <v>39851451.12</v>
      </c>
    </row>
    <row r="39" spans="1:10" s="3" customFormat="1" ht="45.75" customHeight="1">
      <c r="A39" s="23" t="s">
        <v>131</v>
      </c>
      <c r="B39" s="21" t="s">
        <v>130</v>
      </c>
      <c r="C39" s="17">
        <v>30000000</v>
      </c>
      <c r="D39" s="17">
        <v>28242633.74</v>
      </c>
      <c r="E39" s="18"/>
      <c r="F39" s="19">
        <f t="shared" si="1"/>
        <v>94.14211246666666</v>
      </c>
      <c r="G39" s="17"/>
      <c r="H39" s="17"/>
      <c r="I39" s="19"/>
      <c r="J39" s="20">
        <f t="shared" si="3"/>
        <v>28242633.74</v>
      </c>
    </row>
    <row r="40" spans="1:10" ht="44.25" customHeight="1">
      <c r="A40" s="23" t="s">
        <v>2</v>
      </c>
      <c r="B40" s="21" t="s">
        <v>14</v>
      </c>
      <c r="C40" s="17">
        <v>9760000</v>
      </c>
      <c r="D40" s="17">
        <v>10527058.2</v>
      </c>
      <c r="E40" s="22">
        <v>98.3</v>
      </c>
      <c r="F40" s="19">
        <f t="shared" si="1"/>
        <v>107.85920286885245</v>
      </c>
      <c r="G40" s="17"/>
      <c r="H40" s="17"/>
      <c r="I40" s="19"/>
      <c r="J40" s="20">
        <f t="shared" si="3"/>
        <v>10527058.2</v>
      </c>
    </row>
    <row r="41" spans="1:10" ht="34.5" customHeight="1">
      <c r="A41" s="23" t="s">
        <v>3</v>
      </c>
      <c r="B41" s="21" t="s">
        <v>17</v>
      </c>
      <c r="C41" s="17">
        <v>1000000</v>
      </c>
      <c r="D41" s="17">
        <v>1081759.18</v>
      </c>
      <c r="E41" s="22">
        <v>85</v>
      </c>
      <c r="F41" s="19">
        <f t="shared" si="1"/>
        <v>108.175918</v>
      </c>
      <c r="G41" s="17"/>
      <c r="H41" s="17"/>
      <c r="I41" s="19"/>
      <c r="J41" s="20">
        <f t="shared" si="3"/>
        <v>1081759.18</v>
      </c>
    </row>
    <row r="42" spans="1:10" ht="42" customHeight="1">
      <c r="A42" s="15" t="s">
        <v>121</v>
      </c>
      <c r="B42" s="21" t="s">
        <v>46</v>
      </c>
      <c r="C42" s="17">
        <f>SUM(C44:C47)</f>
        <v>15404000</v>
      </c>
      <c r="D42" s="17">
        <f>SUM(D43:D47)</f>
        <v>9824382.41</v>
      </c>
      <c r="E42" s="22">
        <v>585.9</v>
      </c>
      <c r="F42" s="19">
        <f t="shared" si="1"/>
        <v>63.778125227213714</v>
      </c>
      <c r="G42" s="17">
        <f>SUM(G47:G48)</f>
        <v>152181611.14</v>
      </c>
      <c r="H42" s="17">
        <f>SUM(H44:H48)</f>
        <v>152620800.38</v>
      </c>
      <c r="I42" s="19">
        <f>H42/G42*100</f>
        <v>100.288595472679</v>
      </c>
      <c r="J42" s="20">
        <f t="shared" si="3"/>
        <v>162445182.79</v>
      </c>
    </row>
    <row r="43" spans="1:10" ht="84" customHeight="1">
      <c r="A43" s="15">
        <v>24030000</v>
      </c>
      <c r="B43" s="21" t="s">
        <v>134</v>
      </c>
      <c r="C43" s="17"/>
      <c r="D43" s="17">
        <v>3481.77</v>
      </c>
      <c r="E43" s="22"/>
      <c r="F43" s="19"/>
      <c r="G43" s="17"/>
      <c r="H43" s="17"/>
      <c r="I43" s="19"/>
      <c r="J43" s="20">
        <v>3481.77</v>
      </c>
    </row>
    <row r="44" spans="1:10" ht="54.75" customHeight="1">
      <c r="A44" s="15">
        <v>24060300</v>
      </c>
      <c r="B44" s="21" t="s">
        <v>10</v>
      </c>
      <c r="C44" s="17">
        <v>14404000</v>
      </c>
      <c r="D44" s="17">
        <v>7881041.05</v>
      </c>
      <c r="E44" s="22"/>
      <c r="F44" s="19">
        <v>54.7</v>
      </c>
      <c r="G44" s="17"/>
      <c r="H44" s="17">
        <v>211900.11</v>
      </c>
      <c r="I44" s="19"/>
      <c r="J44" s="20">
        <f t="shared" si="3"/>
        <v>8092941.16</v>
      </c>
    </row>
    <row r="45" spans="1:10" ht="128.25" customHeight="1">
      <c r="A45" s="15">
        <v>24062200</v>
      </c>
      <c r="B45" s="21" t="s">
        <v>105</v>
      </c>
      <c r="C45" s="17">
        <v>1000000</v>
      </c>
      <c r="D45" s="17">
        <v>1939859.59</v>
      </c>
      <c r="E45" s="22"/>
      <c r="F45" s="19">
        <f t="shared" si="1"/>
        <v>193.985959</v>
      </c>
      <c r="G45" s="17"/>
      <c r="H45" s="17"/>
      <c r="I45" s="19"/>
      <c r="J45" s="20">
        <v>1939859.59</v>
      </c>
    </row>
    <row r="46" spans="1:10" ht="111" customHeight="1">
      <c r="A46" s="15">
        <v>24110900</v>
      </c>
      <c r="B46" s="21" t="s">
        <v>146</v>
      </c>
      <c r="C46" s="17"/>
      <c r="D46" s="17"/>
      <c r="E46" s="22"/>
      <c r="F46" s="19"/>
      <c r="G46" s="17"/>
      <c r="H46" s="17">
        <v>4629.55</v>
      </c>
      <c r="I46" s="19"/>
      <c r="J46" s="20"/>
    </row>
    <row r="47" spans="1:10" ht="45.75" customHeight="1">
      <c r="A47" s="23" t="s">
        <v>145</v>
      </c>
      <c r="B47" s="21" t="s">
        <v>45</v>
      </c>
      <c r="C47" s="17"/>
      <c r="D47" s="17"/>
      <c r="E47" s="22"/>
      <c r="F47" s="19"/>
      <c r="G47" s="17">
        <v>22000000</v>
      </c>
      <c r="H47" s="17">
        <v>18133457.84</v>
      </c>
      <c r="I47" s="19">
        <f>H47/G47*100</f>
        <v>82.42480836363636</v>
      </c>
      <c r="J47" s="20">
        <f aca="true" t="shared" si="4" ref="J47:J59">SUM(D47,H47)</f>
        <v>18133457.84</v>
      </c>
    </row>
    <row r="48" spans="1:10" ht="55.5" customHeight="1">
      <c r="A48" s="23" t="s">
        <v>84</v>
      </c>
      <c r="B48" s="21" t="s">
        <v>11</v>
      </c>
      <c r="C48" s="17"/>
      <c r="D48" s="17"/>
      <c r="E48" s="22"/>
      <c r="F48" s="19"/>
      <c r="G48" s="17">
        <v>130181611.14</v>
      </c>
      <c r="H48" s="17">
        <v>134270812.88</v>
      </c>
      <c r="I48" s="19">
        <f>H48/G48*100</f>
        <v>103.1411515836921</v>
      </c>
      <c r="J48" s="20">
        <f t="shared" si="4"/>
        <v>134270812.88</v>
      </c>
    </row>
    <row r="49" spans="1:10" ht="30.75" customHeight="1">
      <c r="A49" s="23" t="s">
        <v>85</v>
      </c>
      <c r="B49" s="21" t="s">
        <v>50</v>
      </c>
      <c r="C49" s="17">
        <f>SUM(C50:C51)</f>
        <v>100500</v>
      </c>
      <c r="D49" s="17">
        <v>127281.76</v>
      </c>
      <c r="E49" s="22"/>
      <c r="F49" s="19">
        <f t="shared" si="1"/>
        <v>126.64851741293532</v>
      </c>
      <c r="G49" s="17">
        <f>SUM(G51:G52)</f>
        <v>10064200</v>
      </c>
      <c r="H49" s="17">
        <f>SUM(H51:H52)</f>
        <v>11611314.030000001</v>
      </c>
      <c r="I49" s="19">
        <f>H49/G49*100</f>
        <v>115.37244917628824</v>
      </c>
      <c r="J49" s="20">
        <f t="shared" si="4"/>
        <v>11738595.790000001</v>
      </c>
    </row>
    <row r="50" spans="1:10" ht="128.25" customHeight="1">
      <c r="A50" s="23" t="s">
        <v>48</v>
      </c>
      <c r="B50" s="21" t="s">
        <v>49</v>
      </c>
      <c r="C50" s="17">
        <v>100500</v>
      </c>
      <c r="D50" s="17">
        <v>127281.76</v>
      </c>
      <c r="E50" s="22"/>
      <c r="F50" s="19">
        <f t="shared" si="1"/>
        <v>126.64851741293532</v>
      </c>
      <c r="G50" s="17"/>
      <c r="H50" s="17"/>
      <c r="I50" s="19"/>
      <c r="J50" s="20">
        <f t="shared" si="4"/>
        <v>127281.76</v>
      </c>
    </row>
    <row r="51" spans="1:10" ht="42" customHeight="1">
      <c r="A51" s="23" t="s">
        <v>86</v>
      </c>
      <c r="B51" s="21" t="s">
        <v>13</v>
      </c>
      <c r="C51" s="17"/>
      <c r="D51" s="17"/>
      <c r="E51" s="22"/>
      <c r="F51" s="19"/>
      <c r="G51" s="17">
        <v>1052341</v>
      </c>
      <c r="H51" s="17">
        <v>84849.9</v>
      </c>
      <c r="I51" s="19">
        <f>H51/G51*100</f>
        <v>8.062966281842101</v>
      </c>
      <c r="J51" s="20">
        <f t="shared" si="4"/>
        <v>84849.9</v>
      </c>
    </row>
    <row r="52" spans="1:10" ht="30.75" customHeight="1">
      <c r="A52" s="23" t="s">
        <v>87</v>
      </c>
      <c r="B52" s="21" t="s">
        <v>33</v>
      </c>
      <c r="C52" s="17"/>
      <c r="D52" s="17"/>
      <c r="E52" s="22"/>
      <c r="F52" s="19"/>
      <c r="G52" s="17">
        <v>9011859</v>
      </c>
      <c r="H52" s="17">
        <v>11526464.13</v>
      </c>
      <c r="I52" s="19">
        <f>H52/G52*100</f>
        <v>127.90328976518607</v>
      </c>
      <c r="J52" s="20">
        <f t="shared" si="4"/>
        <v>11526464.13</v>
      </c>
    </row>
    <row r="53" spans="1:10" ht="42" customHeight="1">
      <c r="A53" s="23" t="s">
        <v>88</v>
      </c>
      <c r="B53" s="21" t="s">
        <v>29</v>
      </c>
      <c r="C53" s="17"/>
      <c r="D53" s="17"/>
      <c r="E53" s="22"/>
      <c r="F53" s="19"/>
      <c r="G53" s="17">
        <v>3507000</v>
      </c>
      <c r="H53" s="17">
        <v>3812930.01</v>
      </c>
      <c r="I53" s="19">
        <f>H53/G53*100</f>
        <v>108.72341060735671</v>
      </c>
      <c r="J53" s="20">
        <f t="shared" si="4"/>
        <v>3812930.01</v>
      </c>
    </row>
    <row r="54" spans="1:10" s="2" customFormat="1" ht="39" customHeight="1">
      <c r="A54" s="31"/>
      <c r="B54" s="32" t="s">
        <v>51</v>
      </c>
      <c r="C54" s="33">
        <f>SUM(C8,C29,C49)</f>
        <v>1564753174.6999998</v>
      </c>
      <c r="D54" s="33">
        <f>SUM(D8,D29,D49)</f>
        <v>1566563603.14</v>
      </c>
      <c r="E54" s="34">
        <v>92.2</v>
      </c>
      <c r="F54" s="35">
        <f t="shared" si="1"/>
        <v>100.11570057624886</v>
      </c>
      <c r="G54" s="33">
        <f>SUM(G8,G29,G49,G53)</f>
        <v>166602811.14</v>
      </c>
      <c r="H54" s="33">
        <f>SUM(H8,H29,H49,H53)</f>
        <v>168877664.25</v>
      </c>
      <c r="I54" s="35">
        <f>H54/G54*100</f>
        <v>101.36543500942994</v>
      </c>
      <c r="J54" s="36">
        <f t="shared" si="4"/>
        <v>1735441267.39</v>
      </c>
    </row>
    <row r="55" spans="1:10" s="2" customFormat="1" ht="75.75" customHeight="1">
      <c r="A55" s="31" t="s">
        <v>112</v>
      </c>
      <c r="B55" s="32" t="s">
        <v>140</v>
      </c>
      <c r="C55" s="33">
        <f>SUM(C56,C57)</f>
        <v>1451039955.1100001</v>
      </c>
      <c r="D55" s="33">
        <f>SUM(D56,D57)</f>
        <v>1433553960.4099998</v>
      </c>
      <c r="E55" s="34"/>
      <c r="F55" s="35">
        <f t="shared" si="1"/>
        <v>98.79493361720183</v>
      </c>
      <c r="G55" s="33">
        <v>666579</v>
      </c>
      <c r="H55" s="33">
        <v>665182.58</v>
      </c>
      <c r="I55" s="35">
        <f>H55/G55*100</f>
        <v>99.79050945199293</v>
      </c>
      <c r="J55" s="36">
        <f t="shared" si="4"/>
        <v>1434219142.9899998</v>
      </c>
    </row>
    <row r="56" spans="1:10" s="2" customFormat="1" ht="102" customHeight="1">
      <c r="A56" s="23" t="s">
        <v>77</v>
      </c>
      <c r="B56" s="16" t="s">
        <v>78</v>
      </c>
      <c r="C56" s="17">
        <v>12250931</v>
      </c>
      <c r="D56" s="17">
        <v>12250931</v>
      </c>
      <c r="E56" s="18"/>
      <c r="F56" s="19">
        <f t="shared" si="1"/>
        <v>100</v>
      </c>
      <c r="G56" s="17"/>
      <c r="H56" s="17"/>
      <c r="I56" s="19"/>
      <c r="J56" s="20">
        <f t="shared" si="4"/>
        <v>12250931</v>
      </c>
    </row>
    <row r="57" spans="1:10" s="2" customFormat="1" ht="49.5" customHeight="1">
      <c r="A57" s="28" t="s">
        <v>97</v>
      </c>
      <c r="B57" s="16" t="s">
        <v>147</v>
      </c>
      <c r="C57" s="17">
        <f>SUM(C58,C63)</f>
        <v>1438789024.1100001</v>
      </c>
      <c r="D57" s="17">
        <f>SUM(D58,D63)</f>
        <v>1421303029.4099998</v>
      </c>
      <c r="E57" s="30">
        <f>SUM(E64:E78)</f>
        <v>271.2</v>
      </c>
      <c r="F57" s="19">
        <f t="shared" si="1"/>
        <v>98.78467277641232</v>
      </c>
      <c r="G57" s="17">
        <v>666579</v>
      </c>
      <c r="H57" s="17">
        <v>665182.58</v>
      </c>
      <c r="I57" s="19">
        <f>H57/G57*100</f>
        <v>99.79050945199293</v>
      </c>
      <c r="J57" s="20">
        <f t="shared" si="4"/>
        <v>1421968211.9899998</v>
      </c>
    </row>
    <row r="58" spans="1:10" s="2" customFormat="1" ht="49.5" customHeight="1">
      <c r="A58" s="28" t="s">
        <v>135</v>
      </c>
      <c r="B58" s="29" t="s">
        <v>136</v>
      </c>
      <c r="C58" s="17">
        <f>SUM(C59:C62)</f>
        <v>612579400</v>
      </c>
      <c r="D58" s="17">
        <f>SUM(D59:D62)</f>
        <v>612579400</v>
      </c>
      <c r="E58" s="30"/>
      <c r="F58" s="19"/>
      <c r="G58" s="17"/>
      <c r="H58" s="17"/>
      <c r="I58" s="19"/>
      <c r="J58" s="20">
        <v>612579400</v>
      </c>
    </row>
    <row r="59" spans="1:10" s="2" customFormat="1" ht="44.25" customHeight="1">
      <c r="A59" s="23" t="s">
        <v>53</v>
      </c>
      <c r="B59" s="21" t="s">
        <v>52</v>
      </c>
      <c r="C59" s="17">
        <v>307619100</v>
      </c>
      <c r="D59" s="17">
        <v>307619100</v>
      </c>
      <c r="E59" s="18"/>
      <c r="F59" s="19">
        <f t="shared" si="1"/>
        <v>100</v>
      </c>
      <c r="G59" s="17"/>
      <c r="H59" s="17"/>
      <c r="I59" s="19"/>
      <c r="J59" s="20">
        <f t="shared" si="4"/>
        <v>307619100</v>
      </c>
    </row>
    <row r="60" spans="1:10" s="2" customFormat="1" ht="84" customHeight="1">
      <c r="A60" s="23" t="s">
        <v>110</v>
      </c>
      <c r="B60" s="21" t="s">
        <v>111</v>
      </c>
      <c r="C60" s="17">
        <v>40782000</v>
      </c>
      <c r="D60" s="17">
        <v>40782000</v>
      </c>
      <c r="E60" s="18"/>
      <c r="F60" s="19">
        <f t="shared" si="1"/>
        <v>100</v>
      </c>
      <c r="G60" s="17"/>
      <c r="H60" s="17"/>
      <c r="I60" s="19"/>
      <c r="J60" s="20">
        <v>40782000</v>
      </c>
    </row>
    <row r="61" spans="1:10" s="2" customFormat="1" ht="50.25" customHeight="1">
      <c r="A61" s="23" t="s">
        <v>122</v>
      </c>
      <c r="B61" s="21" t="s">
        <v>54</v>
      </c>
      <c r="C61" s="17">
        <v>210178300</v>
      </c>
      <c r="D61" s="17">
        <v>210178300</v>
      </c>
      <c r="E61" s="18"/>
      <c r="F61" s="19">
        <f t="shared" si="1"/>
        <v>100</v>
      </c>
      <c r="G61" s="17"/>
      <c r="H61" s="17"/>
      <c r="I61" s="19"/>
      <c r="J61" s="20">
        <f aca="true" t="shared" si="5" ref="J61:J79">SUM(D61,H61)</f>
        <v>210178300</v>
      </c>
    </row>
    <row r="62" spans="1:10" s="2" customFormat="1" ht="72" customHeight="1">
      <c r="A62" s="23" t="s">
        <v>108</v>
      </c>
      <c r="B62" s="21" t="s">
        <v>109</v>
      </c>
      <c r="C62" s="17">
        <v>54000000</v>
      </c>
      <c r="D62" s="17">
        <v>54000000</v>
      </c>
      <c r="E62" s="18"/>
      <c r="F62" s="19">
        <f t="shared" si="1"/>
        <v>100</v>
      </c>
      <c r="G62" s="17"/>
      <c r="H62" s="17"/>
      <c r="I62" s="19"/>
      <c r="J62" s="20">
        <f t="shared" si="5"/>
        <v>54000000</v>
      </c>
    </row>
    <row r="63" spans="1:10" s="2" customFormat="1" ht="44.25" customHeight="1">
      <c r="A63" s="23" t="s">
        <v>66</v>
      </c>
      <c r="B63" s="25" t="s">
        <v>79</v>
      </c>
      <c r="C63" s="17">
        <f>SUM(C65:C78)</f>
        <v>826209624.11</v>
      </c>
      <c r="D63" s="17">
        <f>SUM(D65:D78)</f>
        <v>808723629.41</v>
      </c>
      <c r="E63" s="18"/>
      <c r="F63" s="19">
        <f t="shared" si="1"/>
        <v>97.88358859667895</v>
      </c>
      <c r="G63" s="17"/>
      <c r="H63" s="17"/>
      <c r="I63" s="19"/>
      <c r="J63" s="20">
        <f t="shared" si="5"/>
        <v>808723629.41</v>
      </c>
    </row>
    <row r="64" spans="1:10" s="2" customFormat="1" ht="2.25" customHeight="1" hidden="1">
      <c r="A64" s="23" t="s">
        <v>23</v>
      </c>
      <c r="B64" s="21" t="s">
        <v>35</v>
      </c>
      <c r="C64" s="17"/>
      <c r="D64" s="17"/>
      <c r="E64" s="18"/>
      <c r="F64" s="19" t="e">
        <f t="shared" si="1"/>
        <v>#DIV/0!</v>
      </c>
      <c r="G64" s="17"/>
      <c r="H64" s="17"/>
      <c r="I64" s="19" t="e">
        <f>H64/G64*100</f>
        <v>#DIV/0!</v>
      </c>
      <c r="J64" s="20">
        <f t="shared" si="5"/>
        <v>0</v>
      </c>
    </row>
    <row r="65" spans="1:10" s="2" customFormat="1" ht="199.5" customHeight="1">
      <c r="A65" s="23" t="s">
        <v>64</v>
      </c>
      <c r="B65" s="21" t="s">
        <v>65</v>
      </c>
      <c r="C65" s="17">
        <v>475799600</v>
      </c>
      <c r="D65" s="17">
        <v>462111756.56</v>
      </c>
      <c r="E65" s="18">
        <v>97.1</v>
      </c>
      <c r="F65" s="19">
        <f t="shared" si="1"/>
        <v>97.12319147809288</v>
      </c>
      <c r="G65" s="17"/>
      <c r="H65" s="17"/>
      <c r="I65" s="19"/>
      <c r="J65" s="20">
        <f t="shared" si="5"/>
        <v>462111756.56</v>
      </c>
    </row>
    <row r="66" spans="1:10" s="2" customFormat="1" ht="131.25" customHeight="1">
      <c r="A66" s="23" t="s">
        <v>67</v>
      </c>
      <c r="B66" s="21" t="s">
        <v>68</v>
      </c>
      <c r="C66" s="17">
        <v>52765</v>
      </c>
      <c r="D66" s="17">
        <v>52764.58</v>
      </c>
      <c r="E66" s="18"/>
      <c r="F66" s="19">
        <f t="shared" si="1"/>
        <v>99.99920401781485</v>
      </c>
      <c r="G66" s="17"/>
      <c r="H66" s="17"/>
      <c r="I66" s="19"/>
      <c r="J66" s="20">
        <f t="shared" si="5"/>
        <v>52764.58</v>
      </c>
    </row>
    <row r="67" spans="1:10" s="2" customFormat="1" ht="294.75" customHeight="1">
      <c r="A67" s="23" t="s">
        <v>69</v>
      </c>
      <c r="B67" s="21" t="s">
        <v>114</v>
      </c>
      <c r="C67" s="17">
        <v>300815310</v>
      </c>
      <c r="D67" s="17">
        <v>298356349.93</v>
      </c>
      <c r="E67" s="18">
        <v>43.6</v>
      </c>
      <c r="F67" s="19">
        <f t="shared" si="1"/>
        <v>99.18256817779654</v>
      </c>
      <c r="G67" s="17"/>
      <c r="H67" s="17"/>
      <c r="I67" s="19"/>
      <c r="J67" s="20">
        <f t="shared" si="5"/>
        <v>298356349.93</v>
      </c>
    </row>
    <row r="68" spans="1:10" s="2" customFormat="1" ht="294.75" customHeight="1">
      <c r="A68" s="23" t="s">
        <v>96</v>
      </c>
      <c r="B68" s="21" t="s">
        <v>115</v>
      </c>
      <c r="C68" s="17">
        <v>11026267.11</v>
      </c>
      <c r="D68" s="17">
        <v>10989791.73</v>
      </c>
      <c r="E68" s="18"/>
      <c r="F68" s="19">
        <f t="shared" si="1"/>
        <v>99.66919557057602</v>
      </c>
      <c r="G68" s="17"/>
      <c r="H68" s="17"/>
      <c r="I68" s="19"/>
      <c r="J68" s="20">
        <f t="shared" si="5"/>
        <v>10989791.73</v>
      </c>
    </row>
    <row r="69" spans="1:10" s="2" customFormat="1" ht="294.75" customHeight="1">
      <c r="A69" s="23" t="s">
        <v>137</v>
      </c>
      <c r="B69" s="21" t="s">
        <v>138</v>
      </c>
      <c r="C69" s="17">
        <v>3760700</v>
      </c>
      <c r="D69" s="17">
        <v>3760572.37</v>
      </c>
      <c r="E69" s="18"/>
      <c r="F69" s="19">
        <f t="shared" si="1"/>
        <v>99.9966062169277</v>
      </c>
      <c r="G69" s="17"/>
      <c r="H69" s="17"/>
      <c r="I69" s="19"/>
      <c r="J69" s="20">
        <f t="shared" si="5"/>
        <v>3760572.37</v>
      </c>
    </row>
    <row r="70" spans="1:10" s="2" customFormat="1" ht="270" customHeight="1">
      <c r="A70" s="23" t="s">
        <v>70</v>
      </c>
      <c r="B70" s="21" t="s">
        <v>71</v>
      </c>
      <c r="C70" s="17">
        <v>677700</v>
      </c>
      <c r="D70" s="17">
        <v>615961.15</v>
      </c>
      <c r="E70" s="18">
        <v>87.1</v>
      </c>
      <c r="F70" s="19">
        <f t="shared" si="1"/>
        <v>90.88994392799175</v>
      </c>
      <c r="G70" s="17"/>
      <c r="H70" s="17"/>
      <c r="I70" s="19"/>
      <c r="J70" s="20">
        <f t="shared" si="5"/>
        <v>615961.15</v>
      </c>
    </row>
    <row r="71" spans="1:10" s="2" customFormat="1" ht="144" customHeight="1">
      <c r="A71" s="23" t="s">
        <v>106</v>
      </c>
      <c r="B71" s="21" t="s">
        <v>107</v>
      </c>
      <c r="C71" s="17">
        <v>660842</v>
      </c>
      <c r="D71" s="17">
        <v>660842</v>
      </c>
      <c r="E71" s="18"/>
      <c r="F71" s="19">
        <f t="shared" si="1"/>
        <v>100</v>
      </c>
      <c r="G71" s="17"/>
      <c r="H71" s="17"/>
      <c r="I71" s="19"/>
      <c r="J71" s="20">
        <f t="shared" si="5"/>
        <v>660842</v>
      </c>
    </row>
    <row r="72" spans="1:10" s="2" customFormat="1" ht="72" customHeight="1">
      <c r="A72" s="23" t="s">
        <v>139</v>
      </c>
      <c r="B72" s="21" t="s">
        <v>92</v>
      </c>
      <c r="C72" s="17">
        <v>957600</v>
      </c>
      <c r="D72" s="17">
        <v>957600</v>
      </c>
      <c r="E72" s="18"/>
      <c r="F72" s="19">
        <f t="shared" si="1"/>
        <v>100</v>
      </c>
      <c r="G72" s="17"/>
      <c r="H72" s="17"/>
      <c r="I72" s="19"/>
      <c r="J72" s="20">
        <f t="shared" si="5"/>
        <v>957600</v>
      </c>
    </row>
    <row r="73" spans="1:10" s="2" customFormat="1" ht="75.75" customHeight="1">
      <c r="A73" s="23" t="s">
        <v>91</v>
      </c>
      <c r="B73" s="21" t="s">
        <v>92</v>
      </c>
      <c r="C73" s="17">
        <v>375000</v>
      </c>
      <c r="D73" s="17">
        <v>375000</v>
      </c>
      <c r="E73" s="18"/>
      <c r="F73" s="19">
        <f t="shared" si="1"/>
        <v>100</v>
      </c>
      <c r="G73" s="17">
        <v>666579</v>
      </c>
      <c r="H73" s="17">
        <v>665182.58</v>
      </c>
      <c r="I73" s="19">
        <f>H73/G73*100</f>
        <v>99.79050945199293</v>
      </c>
      <c r="J73" s="20">
        <f t="shared" si="5"/>
        <v>1040182.58</v>
      </c>
    </row>
    <row r="74" spans="1:10" s="2" customFormat="1" ht="93" customHeight="1">
      <c r="A74" s="23" t="s">
        <v>93</v>
      </c>
      <c r="B74" s="21" t="s">
        <v>113</v>
      </c>
      <c r="C74" s="17">
        <v>1181100</v>
      </c>
      <c r="D74" s="17">
        <v>1178410.36</v>
      </c>
      <c r="E74" s="18"/>
      <c r="F74" s="19">
        <f t="shared" si="1"/>
        <v>99.77227669122006</v>
      </c>
      <c r="G74" s="17"/>
      <c r="H74" s="17"/>
      <c r="I74" s="19"/>
      <c r="J74" s="20">
        <f t="shared" si="5"/>
        <v>1178410.36</v>
      </c>
    </row>
    <row r="75" spans="1:10" s="2" customFormat="1" ht="107.25" customHeight="1">
      <c r="A75" s="23" t="s">
        <v>94</v>
      </c>
      <c r="B75" s="21" t="s">
        <v>95</v>
      </c>
      <c r="C75" s="17">
        <v>5499838</v>
      </c>
      <c r="D75" s="17">
        <v>5466704.25</v>
      </c>
      <c r="E75" s="18"/>
      <c r="F75" s="19">
        <f t="shared" si="1"/>
        <v>99.39755043694014</v>
      </c>
      <c r="G75" s="17"/>
      <c r="H75" s="17"/>
      <c r="I75" s="19"/>
      <c r="J75" s="20">
        <f t="shared" si="5"/>
        <v>5466704.25</v>
      </c>
    </row>
    <row r="76" spans="1:10" s="2" customFormat="1" ht="78.75" customHeight="1">
      <c r="A76" s="23" t="s">
        <v>72</v>
      </c>
      <c r="B76" s="21" t="s">
        <v>73</v>
      </c>
      <c r="C76" s="17">
        <v>12005300</v>
      </c>
      <c r="D76" s="17">
        <v>12005300</v>
      </c>
      <c r="E76" s="18"/>
      <c r="F76" s="19">
        <f t="shared" si="1"/>
        <v>100</v>
      </c>
      <c r="G76" s="17"/>
      <c r="H76" s="17"/>
      <c r="I76" s="19"/>
      <c r="J76" s="20">
        <f t="shared" si="5"/>
        <v>12005300</v>
      </c>
    </row>
    <row r="77" spans="1:10" s="2" customFormat="1" ht="104.25" customHeight="1">
      <c r="A77" s="23" t="s">
        <v>89</v>
      </c>
      <c r="B77" s="21" t="s">
        <v>74</v>
      </c>
      <c r="C77" s="17">
        <v>6988700</v>
      </c>
      <c r="D77" s="17">
        <v>6391325.84</v>
      </c>
      <c r="E77" s="18"/>
      <c r="F77" s="19">
        <f t="shared" si="1"/>
        <v>91.45228497431567</v>
      </c>
      <c r="G77" s="17"/>
      <c r="H77" s="17"/>
      <c r="I77" s="19"/>
      <c r="J77" s="20">
        <f t="shared" si="5"/>
        <v>6391325.84</v>
      </c>
    </row>
    <row r="78" spans="1:10" s="2" customFormat="1" ht="30.75" customHeight="1">
      <c r="A78" s="23" t="s">
        <v>75</v>
      </c>
      <c r="B78" s="21" t="s">
        <v>76</v>
      </c>
      <c r="C78" s="17">
        <v>6408902</v>
      </c>
      <c r="D78" s="17">
        <v>5801250.64</v>
      </c>
      <c r="E78" s="18">
        <v>43.4</v>
      </c>
      <c r="F78" s="19">
        <f t="shared" si="1"/>
        <v>90.51863548545444</v>
      </c>
      <c r="G78" s="17"/>
      <c r="H78" s="17"/>
      <c r="I78" s="19"/>
      <c r="J78" s="20">
        <f t="shared" si="5"/>
        <v>5801250.64</v>
      </c>
    </row>
    <row r="79" spans="1:10" s="2" customFormat="1" ht="34.5" customHeight="1" thickBot="1">
      <c r="A79" s="37"/>
      <c r="B79" s="38" t="s">
        <v>15</v>
      </c>
      <c r="C79" s="39">
        <f>SUM(C54+C55)</f>
        <v>3015793129.81</v>
      </c>
      <c r="D79" s="39">
        <f>SUM(D54+D55)</f>
        <v>3000117563.55</v>
      </c>
      <c r="E79" s="40">
        <v>93.8</v>
      </c>
      <c r="F79" s="35">
        <f t="shared" si="1"/>
        <v>99.48021745573155</v>
      </c>
      <c r="G79" s="39">
        <f>SUM(G54+G57)</f>
        <v>167269390.14</v>
      </c>
      <c r="H79" s="39">
        <f>SUM(H54+H57)</f>
        <v>169542846.83</v>
      </c>
      <c r="I79" s="35">
        <f>H79/G79*100</f>
        <v>101.35915883240634</v>
      </c>
      <c r="J79" s="41">
        <f t="shared" si="5"/>
        <v>3169660410.38</v>
      </c>
    </row>
    <row r="80" spans="1:10" s="2" customFormat="1" ht="34.5" customHeight="1">
      <c r="A80" s="42"/>
      <c r="B80" s="43"/>
      <c r="C80" s="44"/>
      <c r="D80" s="44"/>
      <c r="E80" s="45"/>
      <c r="F80" s="46"/>
      <c r="G80" s="44"/>
      <c r="H80" s="44"/>
      <c r="I80" s="46"/>
      <c r="J80" s="44"/>
    </row>
    <row r="81" spans="1:10" ht="20.25">
      <c r="A81" s="7"/>
      <c r="B81" s="7" t="s">
        <v>149</v>
      </c>
      <c r="C81" s="7" t="s">
        <v>18</v>
      </c>
      <c r="D81" s="7"/>
      <c r="E81" s="7"/>
      <c r="F81" s="7"/>
      <c r="G81" s="7" t="s">
        <v>150</v>
      </c>
      <c r="H81" s="7"/>
      <c r="I81" s="7"/>
      <c r="J81" s="7"/>
    </row>
    <row r="82" spans="1:10" ht="23.25" customHeight="1">
      <c r="A82" s="8"/>
      <c r="B82" s="50"/>
      <c r="C82" s="50"/>
      <c r="D82" s="50"/>
      <c r="E82" s="50"/>
      <c r="F82" s="50"/>
      <c r="G82" s="50"/>
      <c r="H82" s="50"/>
      <c r="I82" s="50"/>
      <c r="J82" s="50"/>
    </row>
    <row r="83" spans="1:10" ht="15.75">
      <c r="A83" s="6"/>
      <c r="B83" s="9"/>
      <c r="C83" s="6"/>
      <c r="D83" s="10"/>
      <c r="E83" s="10"/>
      <c r="F83" s="10"/>
      <c r="G83" s="6"/>
      <c r="H83" s="9"/>
      <c r="I83" s="9"/>
      <c r="J83" s="6"/>
    </row>
    <row r="84" spans="1:10" ht="12.75">
      <c r="A84" s="6"/>
      <c r="B84" s="6"/>
      <c r="C84" s="10"/>
      <c r="D84" s="6"/>
      <c r="E84" s="6"/>
      <c r="F84" s="6"/>
      <c r="G84" s="11"/>
      <c r="H84" s="6"/>
      <c r="I84" s="6"/>
      <c r="J84" s="6"/>
    </row>
  </sheetData>
  <sheetProtection/>
  <mergeCells count="12">
    <mergeCell ref="C1:J1"/>
    <mergeCell ref="C2:J2"/>
    <mergeCell ref="C3:J3"/>
    <mergeCell ref="A1:B1"/>
    <mergeCell ref="A2:B2"/>
    <mergeCell ref="A3:B3"/>
    <mergeCell ref="A6:A7"/>
    <mergeCell ref="G6:I6"/>
    <mergeCell ref="B82:J82"/>
    <mergeCell ref="A4:J4"/>
    <mergeCell ref="C6:F6"/>
    <mergeCell ref="B6:B7"/>
  </mergeCells>
  <hyperlinks>
    <hyperlink ref="B9" r:id="rId1" display="_ftn1"/>
    <hyperlink ref="E9" r:id="rId2" display="_ftn1"/>
    <hyperlink ref="B67" r:id="rId3" display="_ftn1"/>
    <hyperlink ref="B51" r:id="rId4" display="_ftn1"/>
    <hyperlink ref="B52" r:id="rId5" display="_ftn1"/>
    <hyperlink ref="B65" r:id="rId6" display="_ftn1"/>
    <hyperlink ref="B26" r:id="rId7" display="_ftn1"/>
    <hyperlink ref="B78" r:id="rId8" display="_ftn1"/>
    <hyperlink ref="B79" r:id="rId9" display="_ftn1"/>
    <hyperlink ref="B39" r:id="rId10" display="_ftn1"/>
    <hyperlink ref="B38" r:id="rId11" display="_ftn1"/>
    <hyperlink ref="B40" r:id="rId12" display="_ftn1"/>
    <hyperlink ref="B50" r:id="rId13" display="_ftn1"/>
  </hyperlinks>
  <printOptions horizontalCentered="1"/>
  <pageMargins left="0.2362204724409449" right="0.2362204724409449" top="0.39" bottom="0.1968503937007874" header="0.2362204724409449" footer="0.1968503937007874"/>
  <pageSetup fitToHeight="3" horizontalDpi="600" verticalDpi="600" orientation="landscape" paperSize="9" scale="50"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Свідерська Оксана Володимирівна</cp:lastModifiedBy>
  <cp:lastPrinted>2019-02-20T07:54:08Z</cp:lastPrinted>
  <dcterms:created xsi:type="dcterms:W3CDTF">2000-04-12T12:59:51Z</dcterms:created>
  <dcterms:modified xsi:type="dcterms:W3CDTF">2019-02-20T07:56:55Z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