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5600" windowHeight="8745" firstSheet="11" activeTab="14"/>
  </bookViews>
  <sheets>
    <sheet name="вир. нас." sheetId="1" r:id="rId1"/>
    <sheet name="вир. бюдж" sheetId="2" r:id="rId2"/>
    <sheet name="вир. інші" sheetId="3" r:id="rId3"/>
    <sheet name="вир.реліг" sheetId="15" r:id="rId4"/>
    <sheet name="трансп. нас." sheetId="5" r:id="rId5"/>
    <sheet name="трансп. бюдж." sheetId="6" r:id="rId6"/>
    <sheet name="трансп. інші" sheetId="7" r:id="rId7"/>
    <sheet name="трансп.реліг" sheetId="16" r:id="rId8"/>
    <sheet name="постач. нас." sheetId="8" r:id="rId9"/>
    <sheet name="постач.бюдж." sheetId="9" r:id="rId10"/>
    <sheet name="постач. інші" sheetId="10" r:id="rId11"/>
    <sheet name="постач. реліг" sheetId="17" r:id="rId12"/>
    <sheet name="тепло нас" sheetId="11" r:id="rId13"/>
    <sheet name="тепло бюдж" sheetId="12" r:id="rId14"/>
    <sheet name="тепло реліг" sheetId="13" r:id="rId15"/>
    <sheet name="тепло інші" sheetId="14" r:id="rId1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4" l="1"/>
  <c r="D14" i="11"/>
  <c r="D7" i="13" l="1"/>
  <c r="D11" i="8"/>
  <c r="D11" i="9"/>
  <c r="D8" i="2"/>
  <c r="D15" i="2"/>
  <c r="D9" i="12" l="1"/>
  <c r="C9" i="13"/>
  <c r="C8" i="13" s="1"/>
  <c r="C13" i="11"/>
  <c r="C15" i="13" l="1"/>
  <c r="C12" i="11"/>
  <c r="C13" i="14" l="1"/>
  <c r="C23" i="14"/>
  <c r="C19" i="14"/>
  <c r="C17" i="14"/>
  <c r="C16" i="14"/>
  <c r="C14" i="14"/>
  <c r="C12" i="14"/>
  <c r="C11" i="14"/>
  <c r="C10" i="14"/>
  <c r="C9" i="14"/>
  <c r="C23" i="12"/>
  <c r="C22" i="12"/>
  <c r="C20" i="12"/>
  <c r="C19" i="12"/>
  <c r="C17" i="12"/>
  <c r="C16" i="12"/>
  <c r="C14" i="12"/>
  <c r="D14" i="12" s="1"/>
  <c r="C13" i="12"/>
  <c r="C12" i="12"/>
  <c r="C11" i="12"/>
  <c r="C10" i="12"/>
  <c r="C9" i="12"/>
  <c r="D10" i="17"/>
  <c r="D9" i="17"/>
  <c r="C8" i="10"/>
  <c r="D10" i="10"/>
  <c r="D9" i="10"/>
  <c r="D10" i="9"/>
  <c r="D9" i="9"/>
  <c r="C8" i="9"/>
  <c r="D9" i="8"/>
  <c r="C8" i="8"/>
  <c r="C26" i="14" l="1"/>
  <c r="C26" i="13"/>
  <c r="C26" i="12"/>
  <c r="C26" i="11"/>
  <c r="C26" i="15"/>
  <c r="C27" i="3"/>
  <c r="C27" i="2"/>
  <c r="D14" i="15" l="1"/>
  <c r="D10" i="8" l="1"/>
  <c r="D26" i="15" l="1"/>
  <c r="D12" i="3"/>
  <c r="D12" i="2"/>
  <c r="D12" i="1"/>
  <c r="D19" i="13" l="1"/>
  <c r="D23" i="13"/>
  <c r="D22" i="13"/>
  <c r="D20" i="13"/>
  <c r="D17" i="13"/>
  <c r="D16" i="13"/>
  <c r="D13" i="13"/>
  <c r="D12" i="13"/>
  <c r="D10" i="13"/>
  <c r="D22" i="15"/>
  <c r="D18" i="13" l="1"/>
  <c r="C23" i="11"/>
  <c r="C22" i="11"/>
  <c r="C20" i="11"/>
  <c r="C19" i="11"/>
  <c r="C16" i="11"/>
  <c r="C11" i="11"/>
  <c r="C10" i="11"/>
  <c r="C9" i="11"/>
  <c r="D12" i="16"/>
  <c r="D21" i="16"/>
  <c r="D20" i="16"/>
  <c r="D18" i="16"/>
  <c r="D17" i="16"/>
  <c r="D15" i="16"/>
  <c r="D14" i="16"/>
  <c r="D11" i="16"/>
  <c r="D10" i="16"/>
  <c r="D9" i="16"/>
  <c r="D8" i="16" s="1"/>
  <c r="D20" i="15"/>
  <c r="D17" i="15"/>
  <c r="D16" i="15"/>
  <c r="D13" i="15"/>
  <c r="D12" i="15"/>
  <c r="D10" i="15"/>
  <c r="C14" i="11" l="1"/>
  <c r="D23" i="14" l="1"/>
  <c r="D22" i="14"/>
  <c r="D20" i="14"/>
  <c r="D19" i="14"/>
  <c r="C18" i="14"/>
  <c r="D18" i="14" s="1"/>
  <c r="D17" i="14"/>
  <c r="D16" i="14"/>
  <c r="C15" i="14"/>
  <c r="D15" i="14" s="1"/>
  <c r="D13" i="14"/>
  <c r="D12" i="14"/>
  <c r="D11" i="14"/>
  <c r="D10" i="14"/>
  <c r="D9" i="14"/>
  <c r="C8" i="14"/>
  <c r="D8" i="14" s="1"/>
  <c r="D7" i="14" l="1"/>
  <c r="C7" i="14"/>
  <c r="C21" i="14"/>
  <c r="D21" i="14" s="1"/>
  <c r="D18" i="15"/>
  <c r="D15" i="15"/>
  <c r="D8" i="15"/>
  <c r="C22" i="17"/>
  <c r="D20" i="17"/>
  <c r="D19" i="17"/>
  <c r="C18" i="17"/>
  <c r="D18" i="17" s="1"/>
  <c r="D17" i="17"/>
  <c r="D16" i="17"/>
  <c r="C15" i="17"/>
  <c r="D15" i="17" s="1"/>
  <c r="D14" i="17"/>
  <c r="D13" i="17"/>
  <c r="C12" i="17"/>
  <c r="D12" i="17" s="1"/>
  <c r="D11" i="17"/>
  <c r="D8" i="17"/>
  <c r="C23" i="16"/>
  <c r="C19" i="16"/>
  <c r="D19" i="16" s="1"/>
  <c r="C16" i="16"/>
  <c r="D16" i="16" s="1"/>
  <c r="C13" i="16"/>
  <c r="D13" i="16" s="1"/>
  <c r="C8" i="16"/>
  <c r="D7" i="16" l="1"/>
  <c r="D22" i="16" s="1"/>
  <c r="D26" i="16" s="1"/>
  <c r="D27" i="16" s="1"/>
  <c r="C24" i="14"/>
  <c r="C7" i="17"/>
  <c r="D7" i="17" s="1"/>
  <c r="C7" i="16"/>
  <c r="C22" i="16" s="1"/>
  <c r="C26" i="16" s="1"/>
  <c r="D23" i="15"/>
  <c r="C21" i="15"/>
  <c r="D21" i="15" s="1"/>
  <c r="C18" i="15"/>
  <c r="C15" i="15"/>
  <c r="C8" i="15"/>
  <c r="C29" i="14" l="1"/>
  <c r="D29" i="14" s="1"/>
  <c r="D30" i="14" s="1"/>
  <c r="D24" i="14"/>
  <c r="C21" i="17"/>
  <c r="C25" i="17" s="1"/>
  <c r="D25" i="17" s="1"/>
  <c r="D26" i="17" s="1"/>
  <c r="C7" i="15"/>
  <c r="C21" i="13"/>
  <c r="D21" i="13" s="1"/>
  <c r="C18" i="13"/>
  <c r="C7" i="13" s="1"/>
  <c r="D15" i="13"/>
  <c r="D11" i="13"/>
  <c r="D8" i="13" s="1"/>
  <c r="D23" i="12"/>
  <c r="D22" i="12"/>
  <c r="C21" i="12"/>
  <c r="D21" i="12" s="1"/>
  <c r="D20" i="12"/>
  <c r="D19" i="12"/>
  <c r="C18" i="12"/>
  <c r="D18" i="12" s="1"/>
  <c r="D17" i="12"/>
  <c r="D16" i="12"/>
  <c r="C15" i="12"/>
  <c r="D15" i="12" s="1"/>
  <c r="D13" i="12"/>
  <c r="D12" i="12"/>
  <c r="D11" i="12"/>
  <c r="D10" i="12"/>
  <c r="C8" i="12"/>
  <c r="D8" i="12" s="1"/>
  <c r="D24" i="13" l="1"/>
  <c r="C24" i="15"/>
  <c r="C29" i="15" s="1"/>
  <c r="D7" i="15"/>
  <c r="D24" i="15" s="1"/>
  <c r="D29" i="15" s="1"/>
  <c r="D30" i="15" s="1"/>
  <c r="D21" i="17"/>
  <c r="C24" i="13"/>
  <c r="C7" i="12"/>
  <c r="C24" i="12" s="1"/>
  <c r="C29" i="12" s="1"/>
  <c r="D23" i="11"/>
  <c r="D22" i="11"/>
  <c r="C21" i="11"/>
  <c r="D21" i="11" s="1"/>
  <c r="D20" i="11"/>
  <c r="D19" i="11"/>
  <c r="C18" i="11"/>
  <c r="D18" i="11" s="1"/>
  <c r="D17" i="11"/>
  <c r="D16" i="11"/>
  <c r="C15" i="11"/>
  <c r="D15" i="11" s="1"/>
  <c r="D13" i="11"/>
  <c r="D12" i="11"/>
  <c r="D11" i="11"/>
  <c r="D10" i="11"/>
  <c r="C8" i="11"/>
  <c r="D8" i="11" s="1"/>
  <c r="C29" i="13" l="1"/>
  <c r="D29" i="13"/>
  <c r="D30" i="13" s="1"/>
  <c r="D24" i="12"/>
  <c r="D7" i="12"/>
  <c r="D29" i="12"/>
  <c r="D30" i="12" s="1"/>
  <c r="C7" i="11"/>
  <c r="C22" i="10"/>
  <c r="D19" i="10"/>
  <c r="C18" i="10"/>
  <c r="D18" i="10" s="1"/>
  <c r="D17" i="10"/>
  <c r="D16" i="10"/>
  <c r="C15" i="10"/>
  <c r="D15" i="10" s="1"/>
  <c r="D14" i="10"/>
  <c r="D13" i="10"/>
  <c r="C12" i="10"/>
  <c r="D12" i="10" s="1"/>
  <c r="D11" i="10"/>
  <c r="D8" i="10"/>
  <c r="C22" i="9"/>
  <c r="D19" i="9"/>
  <c r="C18" i="9"/>
  <c r="D18" i="9" s="1"/>
  <c r="D17" i="9"/>
  <c r="D16" i="9"/>
  <c r="C15" i="9"/>
  <c r="D15" i="9" s="1"/>
  <c r="D14" i="9"/>
  <c r="D13" i="9"/>
  <c r="C12" i="9"/>
  <c r="D12" i="9" s="1"/>
  <c r="D8" i="9"/>
  <c r="C22" i="8"/>
  <c r="D19" i="8"/>
  <c r="C18" i="8"/>
  <c r="D18" i="8" s="1"/>
  <c r="D17" i="8"/>
  <c r="D16" i="8"/>
  <c r="C15" i="8"/>
  <c r="D15" i="8" s="1"/>
  <c r="D14" i="8"/>
  <c r="D13" i="8"/>
  <c r="C12" i="8"/>
  <c r="D12" i="8" s="1"/>
  <c r="D8" i="8"/>
  <c r="C19" i="7"/>
  <c r="C23" i="7"/>
  <c r="D21" i="7"/>
  <c r="D20" i="7"/>
  <c r="D19" i="7"/>
  <c r="D18" i="7"/>
  <c r="D17" i="7"/>
  <c r="C16" i="7"/>
  <c r="D16" i="7" s="1"/>
  <c r="D15" i="7"/>
  <c r="D14" i="7"/>
  <c r="C13" i="7"/>
  <c r="D13" i="7" s="1"/>
  <c r="D12" i="7"/>
  <c r="D11" i="7"/>
  <c r="D10" i="7"/>
  <c r="D9" i="7"/>
  <c r="C8" i="7"/>
  <c r="C23" i="6"/>
  <c r="D21" i="6"/>
  <c r="D20" i="6"/>
  <c r="C19" i="6"/>
  <c r="D19" i="6" s="1"/>
  <c r="D18" i="6"/>
  <c r="D17" i="6"/>
  <c r="C16" i="6"/>
  <c r="D16" i="6" s="1"/>
  <c r="D15" i="6"/>
  <c r="D14" i="6"/>
  <c r="C13" i="6"/>
  <c r="D13" i="6" s="1"/>
  <c r="D12" i="6"/>
  <c r="D11" i="6"/>
  <c r="D10" i="6"/>
  <c r="D9" i="6"/>
  <c r="C8" i="6"/>
  <c r="D8" i="6" s="1"/>
  <c r="D11" i="5"/>
  <c r="D10" i="5"/>
  <c r="C8" i="5"/>
  <c r="D9" i="5"/>
  <c r="D8" i="5"/>
  <c r="C23" i="5"/>
  <c r="D21" i="5"/>
  <c r="D20" i="5"/>
  <c r="D18" i="5"/>
  <c r="D17" i="5"/>
  <c r="C16" i="5"/>
  <c r="D16" i="5" s="1"/>
  <c r="D15" i="5"/>
  <c r="D14" i="5"/>
  <c r="C13" i="5"/>
  <c r="D13" i="5" s="1"/>
  <c r="D12" i="5"/>
  <c r="D24" i="3"/>
  <c r="D23" i="3"/>
  <c r="C22" i="3"/>
  <c r="D22" i="3" s="1"/>
  <c r="D21" i="3"/>
  <c r="C19" i="3"/>
  <c r="D19" i="3" s="1"/>
  <c r="D18" i="3"/>
  <c r="D17" i="3"/>
  <c r="C16" i="3"/>
  <c r="D16" i="3" s="1"/>
  <c r="D15" i="3"/>
  <c r="D14" i="3"/>
  <c r="D13" i="3"/>
  <c r="D11" i="3"/>
  <c r="D10" i="3"/>
  <c r="D9" i="3"/>
  <c r="C8" i="3"/>
  <c r="D8" i="3" s="1"/>
  <c r="D14" i="2"/>
  <c r="D13" i="2"/>
  <c r="D14" i="1"/>
  <c r="D13" i="1"/>
  <c r="D24" i="2"/>
  <c r="D23" i="2"/>
  <c r="C22" i="2"/>
  <c r="D22" i="2" s="1"/>
  <c r="D21" i="2"/>
  <c r="C19" i="2"/>
  <c r="D19" i="2" s="1"/>
  <c r="D18" i="2"/>
  <c r="D17" i="2"/>
  <c r="C16" i="2"/>
  <c r="D16" i="2" s="1"/>
  <c r="D11" i="2"/>
  <c r="D10" i="2"/>
  <c r="D9" i="2"/>
  <c r="C8" i="2"/>
  <c r="D24" i="1"/>
  <c r="D23" i="1"/>
  <c r="D21" i="1"/>
  <c r="D18" i="1"/>
  <c r="D17" i="1"/>
  <c r="D15" i="1"/>
  <c r="D11" i="1"/>
  <c r="D10" i="1"/>
  <c r="C8" i="1"/>
  <c r="D8" i="1" s="1"/>
  <c r="C16" i="1"/>
  <c r="D16" i="1" s="1"/>
  <c r="C27" i="1"/>
  <c r="C22" i="1"/>
  <c r="D22" i="1" s="1"/>
  <c r="C19" i="1"/>
  <c r="D19" i="1" s="1"/>
  <c r="C24" i="11" l="1"/>
  <c r="D7" i="11"/>
  <c r="C7" i="10"/>
  <c r="C7" i="9"/>
  <c r="C7" i="8"/>
  <c r="C21" i="8" s="1"/>
  <c r="C25" i="8" s="1"/>
  <c r="D25" i="8" s="1"/>
  <c r="D26" i="8" s="1"/>
  <c r="C7" i="7"/>
  <c r="C7" i="6"/>
  <c r="C7" i="5"/>
  <c r="C19" i="5"/>
  <c r="D19" i="5" s="1"/>
  <c r="D7" i="5"/>
  <c r="C7" i="3"/>
  <c r="C7" i="2"/>
  <c r="C25" i="2" s="1"/>
  <c r="C30" i="2" s="1"/>
  <c r="C7" i="1"/>
  <c r="D7" i="1" s="1"/>
  <c r="D30" i="2" l="1"/>
  <c r="D31" i="2" s="1"/>
  <c r="D32" i="2"/>
  <c r="C25" i="1"/>
  <c r="C30" i="1" s="1"/>
  <c r="C29" i="11"/>
  <c r="D24" i="11"/>
  <c r="C21" i="10"/>
  <c r="D7" i="10"/>
  <c r="C21" i="9"/>
  <c r="D7" i="9"/>
  <c r="D21" i="8"/>
  <c r="D7" i="8"/>
  <c r="C22" i="7"/>
  <c r="D7" i="7"/>
  <c r="C22" i="6"/>
  <c r="D7" i="6"/>
  <c r="C22" i="5"/>
  <c r="C25" i="3"/>
  <c r="D7" i="3"/>
  <c r="D25" i="2"/>
  <c r="D7" i="2"/>
  <c r="D25" i="1" l="1"/>
  <c r="D32" i="1"/>
  <c r="D30" i="1"/>
  <c r="D31" i="1" s="1"/>
  <c r="D29" i="11"/>
  <c r="D30" i="11" s="1"/>
  <c r="C25" i="10"/>
  <c r="D25" i="10" s="1"/>
  <c r="D26" i="10" s="1"/>
  <c r="D21" i="10"/>
  <c r="C25" i="9"/>
  <c r="D25" i="9" s="1"/>
  <c r="D26" i="9" s="1"/>
  <c r="D21" i="9"/>
  <c r="C26" i="7"/>
  <c r="D26" i="7" s="1"/>
  <c r="D27" i="7" s="1"/>
  <c r="D22" i="7"/>
  <c r="C26" i="6"/>
  <c r="D26" i="6" s="1"/>
  <c r="D27" i="6" s="1"/>
  <c r="D22" i="6"/>
  <c r="C26" i="5"/>
  <c r="D26" i="5" s="1"/>
  <c r="D27" i="5" s="1"/>
  <c r="D22" i="5"/>
  <c r="C30" i="3"/>
  <c r="D25" i="3"/>
  <c r="D32" i="3" l="1"/>
  <c r="D30" i="3"/>
  <c r="D31" i="3" s="1"/>
</calcChain>
</file>

<file path=xl/sharedStrings.xml><?xml version="1.0" encoding="utf-8"?>
<sst xmlns="http://schemas.openxmlformats.org/spreadsheetml/2006/main" count="948" uniqueCount="105">
  <si>
    <t>№ з/п</t>
  </si>
  <si>
    <t>Найменування показників</t>
  </si>
  <si>
    <t>тис. грн. на рік</t>
  </si>
  <si>
    <t>грн/Гкал</t>
  </si>
  <si>
    <t>Виробнича собівартість</t>
  </si>
  <si>
    <t>прямі матеріальні витрати, у т.ч.</t>
  </si>
  <si>
    <t>витрати на паливо для виробництва теплової енергії котельнями</t>
  </si>
  <si>
    <t>собівартість енергії власних КГУ</t>
  </si>
  <si>
    <t>витрати на паливо у собівартості теплової енергії власних КГУ</t>
  </si>
  <si>
    <t>вода для технологічних потреб та водовідведення</t>
  </si>
  <si>
    <t>матеріали, запасні частини та інші матеріальні ресурси</t>
  </si>
  <si>
    <t>інші прямі витрати, у т.ч.</t>
  </si>
  <si>
    <t>амортизаційні відрахування</t>
  </si>
  <si>
    <t>інші витрати</t>
  </si>
  <si>
    <t>загальновиробничі витрати, у т.ч.:</t>
  </si>
  <si>
    <t>Адміністративні витрати, у т.ч.:</t>
  </si>
  <si>
    <t>прямі витрати на оплату праці з відрахуваннями на соціальні заходи</t>
  </si>
  <si>
    <t>витрати на оплату праці з відрахуваннями на соціальні  заходи</t>
  </si>
  <si>
    <t>Повна собівартість</t>
  </si>
  <si>
    <t>податок на прибуток</t>
  </si>
  <si>
    <t>на розвиток виробництва (виробничі інвестиції</t>
  </si>
  <si>
    <t>Вартість виробництва теплової енергії за відповідним тарифом</t>
  </si>
  <si>
    <t>Паливна складова, %</t>
  </si>
  <si>
    <t>Обсяг реалізації теплової енергії власним споживачам, Гкал</t>
  </si>
  <si>
    <t>1.1.</t>
  </si>
  <si>
    <t>1.1.1.</t>
  </si>
  <si>
    <t>1.1.2.</t>
  </si>
  <si>
    <t>1.1.3.</t>
  </si>
  <si>
    <t>1.1.3.1.</t>
  </si>
  <si>
    <t>1.1.4.</t>
  </si>
  <si>
    <t>1.1.5.</t>
  </si>
  <si>
    <t>1.2.</t>
  </si>
  <si>
    <t>1.3.</t>
  </si>
  <si>
    <t>1.3.1.</t>
  </si>
  <si>
    <t>1.3.2.</t>
  </si>
  <si>
    <t>1.4.</t>
  </si>
  <si>
    <t>1.4.1.</t>
  </si>
  <si>
    <t>1.4.2.</t>
  </si>
  <si>
    <t>2.</t>
  </si>
  <si>
    <t>2..1.</t>
  </si>
  <si>
    <t>2.2.</t>
  </si>
  <si>
    <t>3.</t>
  </si>
  <si>
    <t>4.</t>
  </si>
  <si>
    <t>4.1.</t>
  </si>
  <si>
    <t>4.2.</t>
  </si>
  <si>
    <t>5.</t>
  </si>
  <si>
    <t>6.</t>
  </si>
  <si>
    <t>7.</t>
  </si>
  <si>
    <t>витрати на електроенергію</t>
  </si>
  <si>
    <t>витрати на оплату праці з відрахуваннями на соціальні заходи</t>
  </si>
  <si>
    <t>Вартість транспортування теплової енергії за відповідним тарифом</t>
  </si>
  <si>
    <t>Корисний відпуск  теплової енергії з мереж ліцензіата, Гкал</t>
  </si>
  <si>
    <t>прямі матеріальні витрати</t>
  </si>
  <si>
    <t>Вартість постачання теплової енергії за відповідним тарифом</t>
  </si>
  <si>
    <t>Вартість теплової енергії за відповідним тарифом</t>
  </si>
  <si>
    <t>Додаток 1</t>
  </si>
  <si>
    <t>Додаток 2</t>
  </si>
  <si>
    <t>Додаток 3</t>
  </si>
  <si>
    <t>Додаток 4</t>
  </si>
  <si>
    <t>Додаток 5</t>
  </si>
  <si>
    <t>Додаток 6</t>
  </si>
  <si>
    <t>Додаток 7</t>
  </si>
  <si>
    <t>Додаток 8</t>
  </si>
  <si>
    <t>Додаток 9</t>
  </si>
  <si>
    <t>Додаток 10</t>
  </si>
  <si>
    <t>Додаток 11</t>
  </si>
  <si>
    <t>Додаток 12</t>
  </si>
  <si>
    <t>Додаток 13</t>
  </si>
  <si>
    <t>Додаток 14</t>
  </si>
  <si>
    <t>Додаток 15</t>
  </si>
  <si>
    <t>Додаток 16</t>
  </si>
  <si>
    <t>Структура тарифу на теплову енергію комунального підприємства "Південно-Західні тепломережі" для інших споживачів</t>
  </si>
  <si>
    <t>Структура тарифу на  теплову енергію комунального підприємства "Південно-Західні тепломережі" для релігійних організацій</t>
  </si>
  <si>
    <t>Структура тарифу на теплову енергію комунального підприємства "Південно-Західні тепломережі" для бюджетних установ</t>
  </si>
  <si>
    <t>Структура тарифу на теплову енергію комунального підприємства "Південно-Західні тепломережі" для населення</t>
  </si>
  <si>
    <t>Структура тарифу на постачання теплової енергії комунального підприємства "Південно-Західні тепломережі" для релігійних організацій</t>
  </si>
  <si>
    <t>Структура тарифу на постачання теплової енергії комунального підприємства "Південно-Західні тепломережі" для інших споживачів</t>
  </si>
  <si>
    <t>Структура тарифу на постачання теплової енергії комунального підприємства "Південно-Західні тепломережі" для бюджетних установ</t>
  </si>
  <si>
    <t>Структура тарифу на постачання теплової енергії комунального підприємства "Південно-Західні тепломережі" для населення</t>
  </si>
  <si>
    <t>Структура тарифу на транспортування теплової енергії комунального підприємства "Південно-Західні тепломережі" для релігійних організацій</t>
  </si>
  <si>
    <t>Структура тарифу на транспортування теплової енергії комунального підприємства "Південно-Західні тепломережі" для інших споживачів</t>
  </si>
  <si>
    <t>Структура тарифу на транспортування теплової енергії комунального підприємства "Південно-Західні тепломережі" для бюджетних установ</t>
  </si>
  <si>
    <t>Структура тарифу на транспортування теплової енергії комунального підприємства "Південно-Західні тепломережі" для населення</t>
  </si>
  <si>
    <t>Структура тарифу на виробництво теплової енергії комунального підприємства "Південно-Західні тепломережі" для релігійних організацій</t>
  </si>
  <si>
    <t>Структура тарифу на виробництво теплової енергії комунального підприємства "Південно-Західні тепломережі" для інших споживачів</t>
  </si>
  <si>
    <t>Структура тарифу на виробництво теплової енергії комунального підприємства "Південно-Західні тепломережі" для бюджетних установ</t>
  </si>
  <si>
    <t>Структура тарифу на виробництво теплової енергії комунального підприємства "Південно-Західні тепломережі" для населення</t>
  </si>
  <si>
    <t>Тариф на теплову енергію без ПДВ</t>
  </si>
  <si>
    <t>Тариф на виробництво теплової енергії без ПДВ</t>
  </si>
  <si>
    <t>Тариф на постачання теплової енергії без ПДВ</t>
  </si>
  <si>
    <t>Тариф на транспортування теплової енергії без ПДВ</t>
  </si>
  <si>
    <t>для бюджетних установ</t>
  </si>
  <si>
    <t>для інших споживачів</t>
  </si>
  <si>
    <t>для населення</t>
  </si>
  <si>
    <t>для релігійних організацій</t>
  </si>
  <si>
    <t>Розрахунковий прибуток</t>
  </si>
  <si>
    <t>7.1.</t>
  </si>
  <si>
    <t>8.</t>
  </si>
  <si>
    <t>Витрати на покриття втрат</t>
  </si>
  <si>
    <t>до рішення виконавчого комітету № ____від ______2018р.</t>
  </si>
  <si>
    <t>Керуючий справами виконавчого комітету</t>
  </si>
  <si>
    <t>Ю. Сабій</t>
  </si>
  <si>
    <t>Директор</t>
  </si>
  <si>
    <t>КП "Південно-Західні тепломережі"</t>
  </si>
  <si>
    <t>П. Возборський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</si>
</sst>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93"/>
  <sheetViews>
    <sheetView workbookViewId="0">
      <selection activeCell="D10" sqref="D10"/>
    </sheetView>
  </sheetViews>
  <sheetFormatPr defaultRowHeight="15" x14ac:dyDescent="0.25"/>
  <cols>
    <col min="2" max="2" width="51.5703125" customWidth="1"/>
    <col min="3" max="3" width="16.5703125" customWidth="1"/>
    <col min="4" max="4" width="16.7109375" customWidth="1"/>
  </cols>
  <sheetData>
    <row r="1" spans="1:6" ht="15.75" x14ac:dyDescent="0.25">
      <c r="A1" s="1"/>
      <c r="B1" s="1"/>
      <c r="C1" s="34" t="s">
        <v>56</v>
      </c>
      <c r="D1" s="34"/>
      <c r="E1" s="6"/>
      <c r="F1" s="6"/>
    </row>
    <row r="2" spans="1:6" ht="36" customHeight="1" x14ac:dyDescent="0.25">
      <c r="A2" s="1"/>
      <c r="B2" s="1"/>
      <c r="C2" s="35" t="s">
        <v>99</v>
      </c>
      <c r="D2" s="35"/>
      <c r="E2" s="4"/>
      <c r="F2" s="4"/>
    </row>
    <row r="3" spans="1:6" ht="30" customHeight="1" x14ac:dyDescent="0.25">
      <c r="A3" s="36" t="s">
        <v>86</v>
      </c>
      <c r="B3" s="36"/>
      <c r="C3" s="36"/>
      <c r="D3" s="36"/>
      <c r="E3" s="5"/>
    </row>
    <row r="4" spans="1:6" ht="13.5" customHeight="1" x14ac:dyDescent="0.25">
      <c r="A4" s="1"/>
      <c r="B4" s="1"/>
      <c r="C4" s="34"/>
      <c r="D4" s="34"/>
      <c r="E4" s="1"/>
    </row>
    <row r="5" spans="1:6" ht="15.75" x14ac:dyDescent="0.25">
      <c r="A5" s="37" t="s">
        <v>0</v>
      </c>
      <c r="B5" s="37" t="s">
        <v>1</v>
      </c>
      <c r="C5" s="37" t="s">
        <v>93</v>
      </c>
      <c r="D5" s="37"/>
      <c r="E5" s="1"/>
    </row>
    <row r="6" spans="1:6" ht="15.75" x14ac:dyDescent="0.25">
      <c r="A6" s="37"/>
      <c r="B6" s="37"/>
      <c r="C6" s="7" t="s">
        <v>2</v>
      </c>
      <c r="D6" s="7" t="s">
        <v>3</v>
      </c>
      <c r="E6" s="1"/>
    </row>
    <row r="7" spans="1:6" ht="15.75" x14ac:dyDescent="0.25">
      <c r="A7" s="8">
        <v>1</v>
      </c>
      <c r="B7" s="9" t="s">
        <v>4</v>
      </c>
      <c r="C7" s="12">
        <f>C8+C19+C15+C16</f>
        <v>138191.31929999997</v>
      </c>
      <c r="D7" s="12">
        <f>C7/D33*1000</f>
        <v>1143.4567271252915</v>
      </c>
      <c r="E7" s="1"/>
    </row>
    <row r="8" spans="1:6" ht="19.5" customHeight="1" x14ac:dyDescent="0.25">
      <c r="A8" s="8" t="s">
        <v>24</v>
      </c>
      <c r="B8" s="10" t="s">
        <v>5</v>
      </c>
      <c r="C8" s="12">
        <f>C9+C10+C11+C13+C14</f>
        <v>128808.7623</v>
      </c>
      <c r="D8" s="12">
        <f>C8/D33*1000</f>
        <v>1065.8212578814105</v>
      </c>
      <c r="E8" s="1"/>
    </row>
    <row r="9" spans="1:6" ht="32.25" customHeight="1" x14ac:dyDescent="0.25">
      <c r="A9" s="23" t="s">
        <v>25</v>
      </c>
      <c r="B9" s="11" t="s">
        <v>6</v>
      </c>
      <c r="C9" s="13">
        <v>118019.342</v>
      </c>
      <c r="D9" s="13">
        <v>976.55</v>
      </c>
      <c r="E9" s="1"/>
    </row>
    <row r="10" spans="1:6" ht="15.75" x14ac:dyDescent="0.25">
      <c r="A10" s="23" t="s">
        <v>26</v>
      </c>
      <c r="B10" s="11" t="s">
        <v>48</v>
      </c>
      <c r="C10" s="13">
        <v>4481.7003000000004</v>
      </c>
      <c r="D10" s="13">
        <f>C10/D33*1000</f>
        <v>37.083590944445369</v>
      </c>
      <c r="E10" s="1"/>
    </row>
    <row r="11" spans="1:6" ht="15.75" x14ac:dyDescent="0.25">
      <c r="A11" s="23" t="s">
        <v>27</v>
      </c>
      <c r="B11" s="11" t="s">
        <v>7</v>
      </c>
      <c r="C11" s="13">
        <v>5968.08</v>
      </c>
      <c r="D11" s="13">
        <f>C11/D33*1000</f>
        <v>49.382560775812138</v>
      </c>
      <c r="E11" s="1"/>
    </row>
    <row r="12" spans="1:6" ht="31.5" hidden="1" x14ac:dyDescent="0.25">
      <c r="A12" s="7" t="s">
        <v>28</v>
      </c>
      <c r="B12" s="11" t="s">
        <v>8</v>
      </c>
      <c r="C12" s="13">
        <v>0</v>
      </c>
      <c r="D12" s="13">
        <f>C12/D33*1000</f>
        <v>0</v>
      </c>
      <c r="E12" s="1"/>
    </row>
    <row r="13" spans="1:6" ht="15.75" x14ac:dyDescent="0.25">
      <c r="A13" s="7" t="s">
        <v>29</v>
      </c>
      <c r="B13" s="11" t="s">
        <v>9</v>
      </c>
      <c r="C13" s="30">
        <v>208.75200000000001</v>
      </c>
      <c r="D13" s="13">
        <f>C13/D33*1000</f>
        <v>1.7273073295050225</v>
      </c>
      <c r="E13" s="1"/>
    </row>
    <row r="14" spans="1:6" ht="31.5" x14ac:dyDescent="0.25">
      <c r="A14" s="7" t="s">
        <v>30</v>
      </c>
      <c r="B14" s="11" t="s">
        <v>10</v>
      </c>
      <c r="C14" s="13">
        <v>130.88800000000001</v>
      </c>
      <c r="D14" s="13">
        <f>C14/D33*1000</f>
        <v>1.0830257997252883</v>
      </c>
      <c r="E14" s="1"/>
    </row>
    <row r="15" spans="1:6" ht="31.5" x14ac:dyDescent="0.25">
      <c r="A15" s="8" t="s">
        <v>31</v>
      </c>
      <c r="B15" s="10" t="s">
        <v>16</v>
      </c>
      <c r="C15" s="12">
        <v>6320.4695000000002</v>
      </c>
      <c r="D15" s="12">
        <f>C15/D33*1000</f>
        <v>52.298388965197681</v>
      </c>
      <c r="E15" s="1"/>
    </row>
    <row r="16" spans="1:6" ht="15.75" x14ac:dyDescent="0.25">
      <c r="A16" s="8" t="s">
        <v>32</v>
      </c>
      <c r="B16" s="10" t="s">
        <v>11</v>
      </c>
      <c r="C16" s="12">
        <f>C17+C18</f>
        <v>2168.9942000000001</v>
      </c>
      <c r="D16" s="12">
        <f>C16/D33*1000</f>
        <v>17.947227232859486</v>
      </c>
      <c r="E16" s="1"/>
    </row>
    <row r="17" spans="1:5" ht="15.75" x14ac:dyDescent="0.25">
      <c r="A17" s="7" t="s">
        <v>33</v>
      </c>
      <c r="B17" s="11" t="s">
        <v>12</v>
      </c>
      <c r="C17" s="13">
        <v>1451.3858</v>
      </c>
      <c r="D17" s="13">
        <f>C17/D33*1000</f>
        <v>12.009414665629603</v>
      </c>
      <c r="E17" s="1"/>
    </row>
    <row r="18" spans="1:5" ht="15.75" x14ac:dyDescent="0.25">
      <c r="A18" s="7" t="s">
        <v>34</v>
      </c>
      <c r="B18" s="11" t="s">
        <v>13</v>
      </c>
      <c r="C18" s="13">
        <v>717.60839999999996</v>
      </c>
      <c r="D18" s="13">
        <f>C18/D33*1000</f>
        <v>5.93781256722988</v>
      </c>
      <c r="E18" s="1"/>
    </row>
    <row r="19" spans="1:5" ht="15.75" x14ac:dyDescent="0.25">
      <c r="A19" s="8" t="s">
        <v>35</v>
      </c>
      <c r="B19" s="10" t="s">
        <v>14</v>
      </c>
      <c r="C19" s="12">
        <f>C20+C21</f>
        <v>893.0933</v>
      </c>
      <c r="D19" s="12">
        <f>C19/D33*1000</f>
        <v>7.3898530458238865</v>
      </c>
      <c r="E19" s="1"/>
    </row>
    <row r="20" spans="1:5" ht="31.5" x14ac:dyDescent="0.25">
      <c r="A20" s="7" t="s">
        <v>36</v>
      </c>
      <c r="B20" s="11" t="s">
        <v>49</v>
      </c>
      <c r="C20" s="13">
        <v>844.24800000000005</v>
      </c>
      <c r="D20" s="13">
        <v>6.12</v>
      </c>
      <c r="E20" s="1"/>
    </row>
    <row r="21" spans="1:5" ht="15.75" x14ac:dyDescent="0.25">
      <c r="A21" s="7" t="s">
        <v>37</v>
      </c>
      <c r="B21" s="11" t="s">
        <v>13</v>
      </c>
      <c r="C21" s="13">
        <v>48.845300000000002</v>
      </c>
      <c r="D21" s="13">
        <f>C21/D33*1000</f>
        <v>0.40416783887997088</v>
      </c>
      <c r="E21" s="1"/>
    </row>
    <row r="22" spans="1:5" ht="15.75" x14ac:dyDescent="0.25">
      <c r="A22" s="8" t="s">
        <v>38</v>
      </c>
      <c r="B22" s="10" t="s">
        <v>15</v>
      </c>
      <c r="C22" s="12">
        <f>C23+C24</f>
        <v>1953.6837</v>
      </c>
      <c r="D22" s="12">
        <f>C22/D33*1000</f>
        <v>16.165651943667566</v>
      </c>
      <c r="E22" s="1"/>
    </row>
    <row r="23" spans="1:5" ht="31.5" x14ac:dyDescent="0.25">
      <c r="A23" s="7" t="s">
        <v>39</v>
      </c>
      <c r="B23" s="11" t="s">
        <v>17</v>
      </c>
      <c r="C23" s="13">
        <v>1725.7067999999999</v>
      </c>
      <c r="D23" s="13">
        <f>C23/D33*1000</f>
        <v>14.279269200853923</v>
      </c>
      <c r="E23" s="1"/>
    </row>
    <row r="24" spans="1:5" ht="15.75" x14ac:dyDescent="0.25">
      <c r="A24" s="7" t="s">
        <v>40</v>
      </c>
      <c r="B24" s="11" t="s">
        <v>13</v>
      </c>
      <c r="C24" s="13">
        <v>227.9769</v>
      </c>
      <c r="D24" s="13">
        <f>C24/D33*1000</f>
        <v>1.8863827428136428</v>
      </c>
      <c r="E24" s="1"/>
    </row>
    <row r="25" spans="1:5" ht="15.75" x14ac:dyDescent="0.25">
      <c r="A25" s="8" t="s">
        <v>41</v>
      </c>
      <c r="B25" s="10" t="s">
        <v>18</v>
      </c>
      <c r="C25" s="12">
        <f>C7+C22</f>
        <v>140145.00299999997</v>
      </c>
      <c r="D25" s="12">
        <f>C25/D33*1000</f>
        <v>1159.6223790689589</v>
      </c>
      <c r="E25" s="1"/>
    </row>
    <row r="26" spans="1:5" ht="15.75" x14ac:dyDescent="0.25">
      <c r="A26" s="8" t="s">
        <v>42</v>
      </c>
      <c r="B26" s="10" t="s">
        <v>98</v>
      </c>
      <c r="C26" s="12"/>
      <c r="D26" s="12"/>
      <c r="E26" s="1"/>
    </row>
    <row r="27" spans="1:5" ht="15" customHeight="1" x14ac:dyDescent="0.25">
      <c r="A27" s="8" t="s">
        <v>45</v>
      </c>
      <c r="B27" s="10" t="s">
        <v>95</v>
      </c>
      <c r="C27" s="12">
        <f>C28+C29</f>
        <v>0</v>
      </c>
      <c r="D27" s="12">
        <v>0</v>
      </c>
      <c r="E27" s="1"/>
    </row>
    <row r="28" spans="1:5" ht="0.75" hidden="1" customHeight="1" x14ac:dyDescent="0.25">
      <c r="A28" s="7" t="s">
        <v>43</v>
      </c>
      <c r="B28" s="11" t="s">
        <v>19</v>
      </c>
      <c r="C28" s="13">
        <v>0</v>
      </c>
      <c r="D28" s="13">
        <v>0</v>
      </c>
      <c r="E28" s="1"/>
    </row>
    <row r="29" spans="1:5" ht="15.75" hidden="1" x14ac:dyDescent="0.25">
      <c r="A29" s="7" t="s">
        <v>44</v>
      </c>
      <c r="B29" s="11" t="s">
        <v>20</v>
      </c>
      <c r="C29" s="13">
        <v>0</v>
      </c>
      <c r="D29" s="13">
        <v>0</v>
      </c>
      <c r="E29" s="1"/>
    </row>
    <row r="30" spans="1:5" ht="31.5" x14ac:dyDescent="0.25">
      <c r="A30" s="8" t="s">
        <v>46</v>
      </c>
      <c r="B30" s="10" t="s">
        <v>21</v>
      </c>
      <c r="C30" s="12">
        <f>C25+C27+C26</f>
        <v>140145.00299999997</v>
      </c>
      <c r="D30" s="12">
        <f>C30/D33*1000</f>
        <v>1159.6223790689589</v>
      </c>
      <c r="E30" s="1"/>
    </row>
    <row r="31" spans="1:5" ht="17.25" customHeight="1" x14ac:dyDescent="0.25">
      <c r="A31" s="8" t="s">
        <v>47</v>
      </c>
      <c r="B31" s="10" t="s">
        <v>88</v>
      </c>
      <c r="C31" s="12"/>
      <c r="D31" s="12">
        <f>D30</f>
        <v>1159.6223790689589</v>
      </c>
      <c r="E31" s="1"/>
    </row>
    <row r="32" spans="1:5" ht="15.75" x14ac:dyDescent="0.25">
      <c r="A32" s="7" t="s">
        <v>96</v>
      </c>
      <c r="B32" s="11" t="s">
        <v>22</v>
      </c>
      <c r="C32" s="29"/>
      <c r="D32" s="13">
        <f>101363.19/C30*100</f>
        <v>72.327366534788268</v>
      </c>
      <c r="E32" s="1"/>
    </row>
    <row r="33" spans="1:5" ht="31.5" x14ac:dyDescent="0.25">
      <c r="A33" s="8" t="s">
        <v>97</v>
      </c>
      <c r="B33" s="10" t="s">
        <v>23</v>
      </c>
      <c r="C33" s="8"/>
      <c r="D33" s="8">
        <v>120854</v>
      </c>
      <c r="E33" s="1"/>
    </row>
    <row r="34" spans="1:5" ht="15.75" x14ac:dyDescent="0.25">
      <c r="A34" s="1"/>
      <c r="B34" s="4"/>
      <c r="C34" s="2"/>
      <c r="D34" s="2"/>
      <c r="E34" s="1"/>
    </row>
    <row r="35" spans="1:5" ht="15.75" x14ac:dyDescent="0.25">
      <c r="A35" s="1"/>
      <c r="B35" s="31" t="s">
        <v>100</v>
      </c>
      <c r="C35" s="32"/>
      <c r="D35" s="32" t="s">
        <v>101</v>
      </c>
      <c r="E35" s="32"/>
    </row>
    <row r="36" spans="1:5" ht="15.75" x14ac:dyDescent="0.25">
      <c r="A36" s="1"/>
      <c r="B36" s="31"/>
      <c r="C36" s="22"/>
      <c r="D36" s="38"/>
      <c r="E36" s="38"/>
    </row>
    <row r="37" spans="1:5" ht="15.75" x14ac:dyDescent="0.25">
      <c r="A37" s="1"/>
      <c r="B37" s="31" t="s">
        <v>102</v>
      </c>
      <c r="C37" s="22"/>
      <c r="E37" s="32"/>
    </row>
    <row r="38" spans="1:5" ht="15.75" x14ac:dyDescent="0.25">
      <c r="A38" s="1"/>
      <c r="B38" s="31" t="s">
        <v>103</v>
      </c>
      <c r="C38" s="22"/>
      <c r="D38" s="32" t="s">
        <v>104</v>
      </c>
      <c r="E38" s="32"/>
    </row>
    <row r="39" spans="1:5" ht="15.75" x14ac:dyDescent="0.25">
      <c r="A39" s="1"/>
      <c r="B39" s="4"/>
      <c r="C39" s="34"/>
      <c r="D39" s="34"/>
      <c r="E39" s="1"/>
    </row>
    <row r="40" spans="1:5" ht="15.75" x14ac:dyDescent="0.25">
      <c r="A40" s="1"/>
      <c r="B40" s="4"/>
      <c r="C40" s="2"/>
      <c r="D40" s="2"/>
      <c r="E40" s="1"/>
    </row>
    <row r="41" spans="1:5" ht="15.75" x14ac:dyDescent="0.25">
      <c r="A41" s="1"/>
      <c r="B41" s="4"/>
      <c r="C41" s="2"/>
      <c r="D41" s="2"/>
      <c r="E41" s="1"/>
    </row>
    <row r="42" spans="1:5" ht="15.75" x14ac:dyDescent="0.25">
      <c r="A42" s="1"/>
      <c r="B42" s="4"/>
      <c r="C42" s="2"/>
      <c r="D42" s="2"/>
      <c r="E42" s="1"/>
    </row>
    <row r="43" spans="1:5" ht="15.75" x14ac:dyDescent="0.25">
      <c r="A43" s="1"/>
      <c r="B43" s="4"/>
      <c r="C43" s="2"/>
      <c r="D43" s="2"/>
      <c r="E43" s="1"/>
    </row>
    <row r="44" spans="1:5" ht="15.75" x14ac:dyDescent="0.25">
      <c r="A44" s="1"/>
      <c r="B44" s="4"/>
      <c r="C44" s="2"/>
      <c r="D44" s="2"/>
      <c r="E44" s="1"/>
    </row>
    <row r="45" spans="1:5" ht="15.75" x14ac:dyDescent="0.25">
      <c r="A45" s="1"/>
      <c r="B45" s="4"/>
      <c r="C45" s="2"/>
      <c r="D45" s="2"/>
      <c r="E45" s="1"/>
    </row>
    <row r="46" spans="1:5" ht="15.75" x14ac:dyDescent="0.25">
      <c r="A46" s="1"/>
      <c r="B46" s="4"/>
      <c r="C46" s="2"/>
      <c r="D46" s="2"/>
      <c r="E46" s="1"/>
    </row>
    <row r="47" spans="1:5" ht="15.75" x14ac:dyDescent="0.25">
      <c r="A47" s="1"/>
      <c r="B47" s="4"/>
      <c r="C47" s="2"/>
      <c r="D47" s="2"/>
      <c r="E47" s="1"/>
    </row>
    <row r="48" spans="1:5" ht="15.75" x14ac:dyDescent="0.25">
      <c r="A48" s="1"/>
      <c r="B48" s="4"/>
      <c r="C48" s="2"/>
      <c r="D48" s="2"/>
      <c r="E48" s="1"/>
    </row>
    <row r="49" spans="1:5" ht="15.75" x14ac:dyDescent="0.25">
      <c r="A49" s="1"/>
      <c r="B49" s="4"/>
      <c r="C49" s="2"/>
      <c r="D49" s="2"/>
      <c r="E49" s="1"/>
    </row>
    <row r="50" spans="1:5" ht="15.75" x14ac:dyDescent="0.25">
      <c r="A50" s="1"/>
      <c r="B50" s="4"/>
      <c r="C50" s="2"/>
      <c r="D50" s="2"/>
      <c r="E50" s="1"/>
    </row>
    <row r="51" spans="1:5" ht="15.75" x14ac:dyDescent="0.25">
      <c r="A51" s="1"/>
      <c r="B51" s="4"/>
      <c r="C51" s="2"/>
      <c r="D51" s="2"/>
      <c r="E51" s="1"/>
    </row>
    <row r="52" spans="1:5" ht="15.75" x14ac:dyDescent="0.25">
      <c r="A52" s="1"/>
      <c r="B52" s="4"/>
      <c r="C52" s="2"/>
      <c r="D52" s="2"/>
      <c r="E52" s="1"/>
    </row>
    <row r="53" spans="1:5" ht="15.75" x14ac:dyDescent="0.25">
      <c r="A53" s="1"/>
      <c r="B53" s="4"/>
      <c r="C53" s="2"/>
      <c r="D53" s="2"/>
      <c r="E53" s="1"/>
    </row>
    <row r="54" spans="1:5" ht="15.75" x14ac:dyDescent="0.25">
      <c r="A54" s="1"/>
      <c r="B54" s="4"/>
      <c r="C54" s="2"/>
      <c r="D54" s="2"/>
      <c r="E54" s="1"/>
    </row>
    <row r="55" spans="1:5" ht="15.75" x14ac:dyDescent="0.25">
      <c r="A55" s="1"/>
      <c r="B55" s="4"/>
      <c r="C55" s="2"/>
      <c r="D55" s="2"/>
      <c r="E55" s="1"/>
    </row>
    <row r="56" spans="1:5" ht="15.75" x14ac:dyDescent="0.25">
      <c r="A56" s="1"/>
      <c r="B56" s="4"/>
      <c r="C56" s="2"/>
      <c r="D56" s="2"/>
      <c r="E56" s="1"/>
    </row>
    <row r="57" spans="1:5" ht="15.75" x14ac:dyDescent="0.25">
      <c r="A57" s="1"/>
      <c r="B57" s="4"/>
      <c r="C57" s="2"/>
      <c r="D57" s="2"/>
      <c r="E57" s="1"/>
    </row>
    <row r="58" spans="1:5" ht="15.75" x14ac:dyDescent="0.25">
      <c r="A58" s="1"/>
      <c r="B58" s="4"/>
      <c r="C58" s="2"/>
      <c r="D58" s="2"/>
      <c r="E58" s="1"/>
    </row>
    <row r="59" spans="1:5" ht="15.75" x14ac:dyDescent="0.25">
      <c r="A59" s="1"/>
      <c r="B59" s="4"/>
      <c r="C59" s="2"/>
      <c r="D59" s="2"/>
      <c r="E59" s="1"/>
    </row>
    <row r="60" spans="1:5" ht="15.75" x14ac:dyDescent="0.25">
      <c r="A60" s="1"/>
      <c r="B60" s="4"/>
      <c r="C60" s="2"/>
      <c r="D60" s="2"/>
      <c r="E60" s="1"/>
    </row>
    <row r="61" spans="1:5" ht="15.75" x14ac:dyDescent="0.25">
      <c r="A61" s="1"/>
      <c r="B61" s="4"/>
      <c r="C61" s="2"/>
      <c r="D61" s="2"/>
      <c r="E61" s="1"/>
    </row>
    <row r="62" spans="1:5" ht="15.75" x14ac:dyDescent="0.25">
      <c r="A62" s="1"/>
      <c r="B62" s="4"/>
      <c r="C62" s="2"/>
      <c r="D62" s="2"/>
      <c r="E62" s="1"/>
    </row>
    <row r="63" spans="1:5" ht="15.75" x14ac:dyDescent="0.25">
      <c r="A63" s="1"/>
      <c r="B63" s="4"/>
      <c r="C63" s="2"/>
      <c r="D63" s="2"/>
      <c r="E63" s="1"/>
    </row>
    <row r="64" spans="1:5" ht="15.75" x14ac:dyDescent="0.25">
      <c r="A64" s="1"/>
      <c r="B64" s="4"/>
      <c r="C64" s="2"/>
      <c r="D64" s="2"/>
      <c r="E64" s="1"/>
    </row>
    <row r="65" spans="1:5" ht="15.75" x14ac:dyDescent="0.25">
      <c r="A65" s="1"/>
      <c r="B65" s="4"/>
      <c r="C65" s="2"/>
      <c r="D65" s="2"/>
      <c r="E65" s="1"/>
    </row>
    <row r="66" spans="1:5" ht="15.75" x14ac:dyDescent="0.25">
      <c r="A66" s="1"/>
      <c r="B66" s="4"/>
      <c r="C66" s="2"/>
      <c r="D66" s="2"/>
      <c r="E66" s="1"/>
    </row>
    <row r="67" spans="1:5" ht="15.75" x14ac:dyDescent="0.25">
      <c r="A67" s="1"/>
      <c r="B67" s="4"/>
      <c r="C67" s="2"/>
      <c r="D67" s="2"/>
      <c r="E67" s="1"/>
    </row>
    <row r="68" spans="1:5" ht="15.75" x14ac:dyDescent="0.25">
      <c r="A68" s="1"/>
      <c r="B68" s="4"/>
      <c r="C68" s="2"/>
      <c r="D68" s="2"/>
      <c r="E68" s="1"/>
    </row>
    <row r="69" spans="1:5" ht="15.75" x14ac:dyDescent="0.25">
      <c r="A69" s="1"/>
      <c r="B69" s="4"/>
      <c r="C69" s="2"/>
      <c r="D69" s="2"/>
      <c r="E69" s="1"/>
    </row>
    <row r="70" spans="1:5" ht="15.75" x14ac:dyDescent="0.25">
      <c r="A70" s="1"/>
      <c r="B70" s="4"/>
      <c r="C70" s="2"/>
      <c r="D70" s="2"/>
      <c r="E70" s="1"/>
    </row>
    <row r="71" spans="1:5" ht="15.75" x14ac:dyDescent="0.25">
      <c r="A71" s="1"/>
      <c r="B71" s="4"/>
      <c r="C71" s="2"/>
      <c r="D71" s="2"/>
      <c r="E71" s="1"/>
    </row>
    <row r="72" spans="1:5" ht="15.75" x14ac:dyDescent="0.25">
      <c r="A72" s="1"/>
      <c r="B72" s="4"/>
      <c r="C72" s="2"/>
      <c r="D72" s="2"/>
      <c r="E72" s="1"/>
    </row>
    <row r="73" spans="1:5" ht="15.75" x14ac:dyDescent="0.25">
      <c r="A73" s="1"/>
      <c r="B73" s="4"/>
      <c r="C73" s="2"/>
      <c r="D73" s="2"/>
      <c r="E73" s="1"/>
    </row>
    <row r="74" spans="1:5" ht="15.75" x14ac:dyDescent="0.25">
      <c r="A74" s="1"/>
      <c r="B74" s="4"/>
      <c r="C74" s="2"/>
      <c r="D74" s="2"/>
      <c r="E74" s="1"/>
    </row>
    <row r="75" spans="1:5" ht="15.75" x14ac:dyDescent="0.25">
      <c r="A75" s="1"/>
      <c r="B75" s="4"/>
      <c r="C75" s="2"/>
      <c r="D75" s="2"/>
      <c r="E75" s="1"/>
    </row>
    <row r="76" spans="1:5" ht="15.75" x14ac:dyDescent="0.25">
      <c r="A76" s="1"/>
      <c r="B76" s="4"/>
      <c r="C76" s="2"/>
      <c r="D76" s="2"/>
      <c r="E76" s="1"/>
    </row>
    <row r="77" spans="1:5" ht="15.75" x14ac:dyDescent="0.25">
      <c r="A77" s="1"/>
      <c r="B77" s="4"/>
      <c r="C77" s="2"/>
      <c r="D77" s="2"/>
      <c r="E77" s="1"/>
    </row>
    <row r="78" spans="1:5" ht="15.75" x14ac:dyDescent="0.25">
      <c r="A78" s="1"/>
      <c r="B78" s="4"/>
      <c r="C78" s="2"/>
      <c r="D78" s="2"/>
      <c r="E78" s="1"/>
    </row>
    <row r="79" spans="1:5" ht="15.75" x14ac:dyDescent="0.25">
      <c r="A79" s="1"/>
      <c r="B79" s="4"/>
      <c r="C79" s="2"/>
      <c r="D79" s="2"/>
      <c r="E79" s="1"/>
    </row>
    <row r="80" spans="1:5" ht="15.75" x14ac:dyDescent="0.25">
      <c r="A80" s="1"/>
      <c r="B80" s="4"/>
      <c r="C80" s="2"/>
      <c r="D80" s="2"/>
      <c r="E80" s="1"/>
    </row>
    <row r="81" spans="1:5" ht="15.75" x14ac:dyDescent="0.25">
      <c r="A81" s="1"/>
      <c r="B81" s="4"/>
      <c r="C81" s="2"/>
      <c r="D81" s="2"/>
      <c r="E81" s="1"/>
    </row>
    <row r="82" spans="1:5" ht="15.75" x14ac:dyDescent="0.25">
      <c r="A82" s="1"/>
      <c r="B82" s="4"/>
      <c r="C82" s="2"/>
      <c r="D82" s="2"/>
      <c r="E82" s="1"/>
    </row>
    <row r="83" spans="1:5" ht="15.75" x14ac:dyDescent="0.25">
      <c r="A83" s="1"/>
      <c r="B83" s="4"/>
      <c r="C83" s="2"/>
      <c r="D83" s="2"/>
      <c r="E83" s="1"/>
    </row>
    <row r="84" spans="1:5" ht="15.75" x14ac:dyDescent="0.25">
      <c r="A84" s="1"/>
      <c r="B84" s="4"/>
      <c r="C84" s="2"/>
      <c r="D84" s="2"/>
      <c r="E84" s="1"/>
    </row>
    <row r="85" spans="1:5" ht="15.75" x14ac:dyDescent="0.25">
      <c r="A85" s="1"/>
      <c r="B85" s="4"/>
      <c r="C85" s="2"/>
      <c r="D85" s="2"/>
      <c r="E85" s="1"/>
    </row>
    <row r="86" spans="1:5" ht="15.75" x14ac:dyDescent="0.25">
      <c r="A86" s="1"/>
      <c r="B86" s="4"/>
      <c r="C86" s="2"/>
      <c r="D86" s="2"/>
      <c r="E86" s="1"/>
    </row>
    <row r="87" spans="1:5" ht="15.75" x14ac:dyDescent="0.25">
      <c r="A87" s="1"/>
      <c r="B87" s="4"/>
      <c r="C87" s="2"/>
      <c r="D87" s="2"/>
      <c r="E87" s="1"/>
    </row>
    <row r="88" spans="1:5" ht="15.75" x14ac:dyDescent="0.25">
      <c r="A88" s="1"/>
      <c r="B88" s="4"/>
      <c r="C88" s="2"/>
      <c r="D88" s="2"/>
      <c r="E88" s="1"/>
    </row>
    <row r="89" spans="1:5" ht="15.75" x14ac:dyDescent="0.25">
      <c r="A89" s="1"/>
      <c r="B89" s="4"/>
      <c r="C89" s="2"/>
      <c r="D89" s="2"/>
      <c r="E89" s="1"/>
    </row>
    <row r="90" spans="1:5" ht="15.75" x14ac:dyDescent="0.25">
      <c r="A90" s="1"/>
      <c r="B90" s="4"/>
      <c r="C90" s="2"/>
      <c r="D90" s="2"/>
      <c r="E90" s="1"/>
    </row>
    <row r="91" spans="1:5" ht="15.75" x14ac:dyDescent="0.25">
      <c r="A91" s="1"/>
      <c r="B91" s="4"/>
      <c r="C91" s="2"/>
      <c r="D91" s="2"/>
      <c r="E91" s="1"/>
    </row>
    <row r="92" spans="1:5" ht="15.75" x14ac:dyDescent="0.25">
      <c r="A92" s="1"/>
      <c r="B92" s="4"/>
      <c r="C92" s="2"/>
      <c r="D92" s="2"/>
      <c r="E92" s="1"/>
    </row>
    <row r="93" spans="1:5" ht="15.75" x14ac:dyDescent="0.25">
      <c r="A93" s="1"/>
      <c r="B93" s="4"/>
      <c r="C93" s="2"/>
      <c r="D93" s="2"/>
      <c r="E93" s="1"/>
    </row>
    <row r="94" spans="1:5" ht="15.75" x14ac:dyDescent="0.25">
      <c r="A94" s="1"/>
      <c r="B94" s="4"/>
      <c r="C94" s="2"/>
      <c r="D94" s="2"/>
      <c r="E94" s="1"/>
    </row>
    <row r="95" spans="1:5" ht="15.75" x14ac:dyDescent="0.25">
      <c r="A95" s="1"/>
      <c r="B95" s="4"/>
      <c r="C95" s="2"/>
      <c r="D95" s="2"/>
      <c r="E95" s="1"/>
    </row>
    <row r="96" spans="1:5" ht="15.75" x14ac:dyDescent="0.25">
      <c r="A96" s="1"/>
      <c r="B96" s="4"/>
      <c r="C96" s="2"/>
      <c r="D96" s="2"/>
      <c r="E96" s="1"/>
    </row>
    <row r="97" spans="1:5" ht="15.75" x14ac:dyDescent="0.25">
      <c r="A97" s="1"/>
      <c r="B97" s="4"/>
      <c r="C97" s="2"/>
      <c r="D97" s="2"/>
      <c r="E97" s="1"/>
    </row>
    <row r="98" spans="1:5" ht="15.75" x14ac:dyDescent="0.25">
      <c r="A98" s="1"/>
      <c r="B98" s="4"/>
      <c r="C98" s="2"/>
      <c r="D98" s="2"/>
      <c r="E98" s="1"/>
    </row>
    <row r="99" spans="1:5" ht="15.75" x14ac:dyDescent="0.25">
      <c r="A99" s="1"/>
      <c r="B99" s="4"/>
      <c r="C99" s="2"/>
      <c r="D99" s="2"/>
      <c r="E99" s="1"/>
    </row>
    <row r="100" spans="1:5" ht="15.75" x14ac:dyDescent="0.25">
      <c r="A100" s="1"/>
      <c r="B100" s="4"/>
      <c r="C100" s="2"/>
      <c r="D100" s="2"/>
      <c r="E100" s="1"/>
    </row>
    <row r="101" spans="1:5" ht="15.75" x14ac:dyDescent="0.25">
      <c r="A101" s="1"/>
      <c r="B101" s="4"/>
      <c r="C101" s="2"/>
      <c r="D101" s="2"/>
      <c r="E101" s="1"/>
    </row>
    <row r="102" spans="1:5" ht="15.75" x14ac:dyDescent="0.25">
      <c r="A102" s="1"/>
      <c r="B102" s="4"/>
      <c r="C102" s="2"/>
      <c r="D102" s="2"/>
      <c r="E102" s="1"/>
    </row>
    <row r="103" spans="1:5" ht="15.75" x14ac:dyDescent="0.25">
      <c r="A103" s="1"/>
      <c r="B103" s="4"/>
      <c r="C103" s="2"/>
      <c r="D103" s="2"/>
      <c r="E103" s="1"/>
    </row>
    <row r="104" spans="1:5" ht="15.75" x14ac:dyDescent="0.25">
      <c r="A104" s="1"/>
      <c r="B104" s="4"/>
      <c r="C104" s="2"/>
      <c r="D104" s="2"/>
      <c r="E104" s="1"/>
    </row>
    <row r="105" spans="1:5" ht="15.75" x14ac:dyDescent="0.25">
      <c r="A105" s="1"/>
      <c r="B105" s="4"/>
      <c r="C105" s="2"/>
      <c r="D105" s="2"/>
      <c r="E105" s="1"/>
    </row>
    <row r="106" spans="1:5" ht="15.75" x14ac:dyDescent="0.25">
      <c r="A106" s="1"/>
      <c r="B106" s="4"/>
      <c r="C106" s="2"/>
      <c r="D106" s="2"/>
      <c r="E106" s="1"/>
    </row>
    <row r="107" spans="1:5" ht="15.75" x14ac:dyDescent="0.25">
      <c r="A107" s="1"/>
      <c r="B107" s="4"/>
      <c r="C107" s="2"/>
      <c r="D107" s="2"/>
      <c r="E107" s="1"/>
    </row>
    <row r="108" spans="1:5" ht="15.75" x14ac:dyDescent="0.25">
      <c r="A108" s="1"/>
      <c r="B108" s="4"/>
      <c r="C108" s="2"/>
      <c r="D108" s="2"/>
      <c r="E108" s="1"/>
    </row>
    <row r="109" spans="1:5" ht="15.75" x14ac:dyDescent="0.25">
      <c r="A109" s="1"/>
      <c r="B109" s="4"/>
      <c r="C109" s="2"/>
      <c r="D109" s="2"/>
      <c r="E109" s="1"/>
    </row>
    <row r="110" spans="1:5" ht="15.75" x14ac:dyDescent="0.25">
      <c r="A110" s="1"/>
      <c r="B110" s="4"/>
      <c r="C110" s="2"/>
      <c r="D110" s="2"/>
      <c r="E110" s="1"/>
    </row>
    <row r="111" spans="1:5" ht="15.75" x14ac:dyDescent="0.25">
      <c r="A111" s="1"/>
      <c r="B111" s="4"/>
      <c r="C111" s="2"/>
      <c r="D111" s="2"/>
      <c r="E111" s="1"/>
    </row>
    <row r="112" spans="1:5" ht="15.75" x14ac:dyDescent="0.25">
      <c r="A112" s="1"/>
      <c r="B112" s="4"/>
      <c r="C112" s="2"/>
      <c r="D112" s="2"/>
      <c r="E112" s="1"/>
    </row>
    <row r="113" spans="1:5" ht="15.75" x14ac:dyDescent="0.25">
      <c r="A113" s="1"/>
      <c r="B113" s="4"/>
      <c r="C113" s="2"/>
      <c r="D113" s="2"/>
      <c r="E113" s="1"/>
    </row>
    <row r="114" spans="1:5" ht="15.75" x14ac:dyDescent="0.25">
      <c r="A114" s="1"/>
      <c r="B114" s="4"/>
      <c r="C114" s="2"/>
      <c r="D114" s="2"/>
      <c r="E114" s="1"/>
    </row>
    <row r="115" spans="1:5" ht="15.75" x14ac:dyDescent="0.25">
      <c r="A115" s="1"/>
      <c r="B115" s="4"/>
      <c r="C115" s="2"/>
      <c r="D115" s="2"/>
      <c r="E115" s="1"/>
    </row>
    <row r="116" spans="1:5" ht="15.75" x14ac:dyDescent="0.25">
      <c r="A116" s="1"/>
      <c r="B116" s="4"/>
      <c r="C116" s="2"/>
      <c r="D116" s="2"/>
      <c r="E116" s="1"/>
    </row>
    <row r="117" spans="1:5" ht="15.75" x14ac:dyDescent="0.25">
      <c r="A117" s="1"/>
      <c r="B117" s="4"/>
      <c r="C117" s="2"/>
      <c r="D117" s="2"/>
      <c r="E117" s="1"/>
    </row>
    <row r="118" spans="1:5" ht="15.75" x14ac:dyDescent="0.25">
      <c r="A118" s="1"/>
      <c r="B118" s="4"/>
      <c r="C118" s="2"/>
      <c r="D118" s="2"/>
      <c r="E118" s="1"/>
    </row>
    <row r="119" spans="1:5" ht="15.75" x14ac:dyDescent="0.25">
      <c r="A119" s="1"/>
      <c r="B119" s="4"/>
      <c r="C119" s="2"/>
      <c r="D119" s="2"/>
      <c r="E119" s="1"/>
    </row>
    <row r="120" spans="1:5" ht="15.75" x14ac:dyDescent="0.25">
      <c r="A120" s="1"/>
      <c r="B120" s="4"/>
      <c r="C120" s="2"/>
      <c r="D120" s="2"/>
      <c r="E120" s="1"/>
    </row>
    <row r="121" spans="1:5" ht="15.75" x14ac:dyDescent="0.25">
      <c r="A121" s="1"/>
      <c r="B121" s="4"/>
      <c r="C121" s="2"/>
      <c r="D121" s="2"/>
      <c r="E121" s="1"/>
    </row>
    <row r="122" spans="1:5" ht="15.75" x14ac:dyDescent="0.25">
      <c r="A122" s="1"/>
      <c r="B122" s="4"/>
      <c r="C122" s="2"/>
      <c r="D122" s="2"/>
      <c r="E122" s="1"/>
    </row>
    <row r="123" spans="1:5" ht="15.75" x14ac:dyDescent="0.25">
      <c r="A123" s="1"/>
      <c r="B123" s="4"/>
      <c r="C123" s="2"/>
      <c r="D123" s="2"/>
      <c r="E123" s="1"/>
    </row>
    <row r="124" spans="1:5" ht="15.75" x14ac:dyDescent="0.25">
      <c r="A124" s="1"/>
      <c r="B124" s="4"/>
      <c r="C124" s="2"/>
      <c r="D124" s="2"/>
      <c r="E124" s="1"/>
    </row>
    <row r="125" spans="1:5" ht="15.75" x14ac:dyDescent="0.25">
      <c r="A125" s="1"/>
      <c r="B125" s="4"/>
      <c r="C125" s="2"/>
      <c r="D125" s="2"/>
      <c r="E125" s="1"/>
    </row>
    <row r="126" spans="1:5" ht="15.75" x14ac:dyDescent="0.25">
      <c r="A126" s="1"/>
      <c r="B126" s="4"/>
      <c r="C126" s="2"/>
      <c r="D126" s="2"/>
      <c r="E126" s="1"/>
    </row>
    <row r="127" spans="1:5" ht="15.75" x14ac:dyDescent="0.25">
      <c r="A127" s="1"/>
      <c r="B127" s="4"/>
      <c r="C127" s="2"/>
      <c r="D127" s="2"/>
      <c r="E127" s="1"/>
    </row>
    <row r="128" spans="1:5" ht="15.75" x14ac:dyDescent="0.25">
      <c r="A128" s="1"/>
      <c r="B128" s="4"/>
      <c r="C128" s="2"/>
      <c r="D128" s="2"/>
      <c r="E128" s="1"/>
    </row>
    <row r="129" spans="1:5" ht="15.75" x14ac:dyDescent="0.25">
      <c r="A129" s="1"/>
      <c r="B129" s="4"/>
      <c r="C129" s="2"/>
      <c r="D129" s="2"/>
      <c r="E129" s="1"/>
    </row>
    <row r="130" spans="1:5" ht="15.75" x14ac:dyDescent="0.25">
      <c r="A130" s="1"/>
      <c r="B130" s="4"/>
      <c r="C130" s="2"/>
      <c r="D130" s="2"/>
      <c r="E130" s="1"/>
    </row>
    <row r="131" spans="1:5" ht="15.75" x14ac:dyDescent="0.25">
      <c r="A131" s="1"/>
      <c r="B131" s="4"/>
      <c r="C131" s="2"/>
      <c r="D131" s="2"/>
      <c r="E131" s="1"/>
    </row>
    <row r="132" spans="1:5" ht="15.75" x14ac:dyDescent="0.25">
      <c r="A132" s="1"/>
      <c r="B132" s="4"/>
      <c r="C132" s="2"/>
      <c r="D132" s="2"/>
      <c r="E132" s="1"/>
    </row>
    <row r="133" spans="1:5" ht="15.75" x14ac:dyDescent="0.25">
      <c r="A133" s="1"/>
      <c r="B133" s="4"/>
      <c r="C133" s="2"/>
      <c r="D133" s="2"/>
      <c r="E133" s="1"/>
    </row>
    <row r="134" spans="1:5" ht="15.75" x14ac:dyDescent="0.25">
      <c r="A134" s="1"/>
      <c r="B134" s="1"/>
      <c r="C134" s="2"/>
      <c r="D134" s="2"/>
      <c r="E134" s="1"/>
    </row>
    <row r="135" spans="1:5" ht="15.75" x14ac:dyDescent="0.25">
      <c r="A135" s="1"/>
      <c r="B135" s="1"/>
      <c r="C135" s="2"/>
      <c r="D135" s="2"/>
      <c r="E135" s="1"/>
    </row>
    <row r="136" spans="1:5" ht="15.75" x14ac:dyDescent="0.25">
      <c r="A136" s="1"/>
      <c r="B136" s="1"/>
      <c r="C136" s="2"/>
      <c r="D136" s="2"/>
      <c r="E136" s="1"/>
    </row>
    <row r="137" spans="1:5" ht="15.75" x14ac:dyDescent="0.25">
      <c r="A137" s="1"/>
      <c r="B137" s="1"/>
      <c r="C137" s="2"/>
      <c r="D137" s="2"/>
      <c r="E137" s="1"/>
    </row>
    <row r="138" spans="1:5" ht="15.75" x14ac:dyDescent="0.25">
      <c r="A138" s="1"/>
      <c r="B138" s="1"/>
      <c r="C138" s="2"/>
      <c r="D138" s="2"/>
      <c r="E138" s="1"/>
    </row>
    <row r="139" spans="1:5" ht="15.75" x14ac:dyDescent="0.25">
      <c r="A139" s="1"/>
      <c r="B139" s="1"/>
      <c r="C139" s="2"/>
      <c r="D139" s="2"/>
      <c r="E139" s="1"/>
    </row>
    <row r="140" spans="1:5" ht="15.75" x14ac:dyDescent="0.25">
      <c r="A140" s="1"/>
      <c r="B140" s="1"/>
      <c r="C140" s="2"/>
      <c r="D140" s="2"/>
      <c r="E140" s="1"/>
    </row>
    <row r="141" spans="1:5" ht="15.75" x14ac:dyDescent="0.25">
      <c r="A141" s="1"/>
      <c r="B141" s="1"/>
      <c r="C141" s="2"/>
      <c r="D141" s="2"/>
      <c r="E141" s="1"/>
    </row>
    <row r="142" spans="1:5" ht="15.75" x14ac:dyDescent="0.25">
      <c r="A142" s="1"/>
      <c r="B142" s="1"/>
      <c r="C142" s="2"/>
      <c r="D142" s="2"/>
      <c r="E142" s="1"/>
    </row>
    <row r="143" spans="1:5" ht="15.75" x14ac:dyDescent="0.25">
      <c r="A143" s="1"/>
      <c r="B143" s="1"/>
      <c r="C143" s="2"/>
      <c r="D143" s="2"/>
      <c r="E143" s="1"/>
    </row>
    <row r="144" spans="1:5" ht="15.75" x14ac:dyDescent="0.25">
      <c r="A144" s="1"/>
      <c r="B144" s="1"/>
      <c r="C144" s="2"/>
      <c r="D144" s="2"/>
      <c r="E144" s="1"/>
    </row>
    <row r="145" spans="1:5" ht="15.75" x14ac:dyDescent="0.25">
      <c r="A145" s="1"/>
      <c r="B145" s="1"/>
      <c r="C145" s="2"/>
      <c r="D145" s="2"/>
      <c r="E145" s="1"/>
    </row>
    <row r="146" spans="1:5" ht="15.75" x14ac:dyDescent="0.25">
      <c r="A146" s="1"/>
      <c r="B146" s="1"/>
      <c r="C146" s="2"/>
      <c r="D146" s="2"/>
      <c r="E146" s="1"/>
    </row>
    <row r="147" spans="1:5" ht="15.75" x14ac:dyDescent="0.25">
      <c r="A147" s="1"/>
      <c r="B147" s="1"/>
      <c r="C147" s="2"/>
      <c r="D147" s="2"/>
      <c r="E147" s="1"/>
    </row>
    <row r="148" spans="1:5" ht="15.75" x14ac:dyDescent="0.25">
      <c r="A148" s="1"/>
      <c r="B148" s="1"/>
      <c r="C148" s="2"/>
      <c r="D148" s="2"/>
      <c r="E148" s="1"/>
    </row>
    <row r="149" spans="1:5" ht="15.75" x14ac:dyDescent="0.25">
      <c r="A149" s="1"/>
      <c r="B149" s="1"/>
      <c r="C149" s="2"/>
      <c r="D149" s="2"/>
      <c r="E149" s="1"/>
    </row>
    <row r="150" spans="1:5" ht="15.75" x14ac:dyDescent="0.25">
      <c r="A150" s="1"/>
      <c r="B150" s="1"/>
      <c r="C150" s="2"/>
      <c r="D150" s="2"/>
      <c r="E150" s="1"/>
    </row>
    <row r="151" spans="1:5" ht="15.75" x14ac:dyDescent="0.25">
      <c r="A151" s="1"/>
      <c r="B151" s="1"/>
      <c r="C151" s="2"/>
      <c r="D151" s="2"/>
      <c r="E151" s="1"/>
    </row>
    <row r="152" spans="1:5" ht="15.75" x14ac:dyDescent="0.25">
      <c r="A152" s="1"/>
      <c r="B152" s="1"/>
      <c r="C152" s="2"/>
      <c r="D152" s="2"/>
      <c r="E152" s="1"/>
    </row>
    <row r="153" spans="1:5" ht="15.75" x14ac:dyDescent="0.25">
      <c r="A153" s="1"/>
      <c r="B153" s="1"/>
      <c r="C153" s="2"/>
      <c r="D153" s="2"/>
      <c r="E153" s="1"/>
    </row>
    <row r="154" spans="1:5" ht="15.75" x14ac:dyDescent="0.25">
      <c r="A154" s="1"/>
      <c r="B154" s="1"/>
      <c r="C154" s="1"/>
      <c r="D154" s="1"/>
      <c r="E154" s="1"/>
    </row>
    <row r="155" spans="1:5" ht="15.75" x14ac:dyDescent="0.25">
      <c r="A155" s="1"/>
      <c r="B155" s="1"/>
      <c r="C155" s="1"/>
      <c r="D155" s="1"/>
      <c r="E155" s="1"/>
    </row>
    <row r="156" spans="1:5" ht="15.75" x14ac:dyDescent="0.25">
      <c r="A156" s="1"/>
      <c r="B156" s="1"/>
      <c r="C156" s="1"/>
      <c r="D156" s="1"/>
      <c r="E156" s="1"/>
    </row>
    <row r="157" spans="1:5" ht="15.75" x14ac:dyDescent="0.25">
      <c r="A157" s="1"/>
      <c r="B157" s="1"/>
      <c r="C157" s="1"/>
      <c r="D157" s="1"/>
      <c r="E157" s="1"/>
    </row>
    <row r="158" spans="1:5" ht="15.75" x14ac:dyDescent="0.25">
      <c r="A158" s="1"/>
      <c r="B158" s="1"/>
      <c r="C158" s="1"/>
      <c r="D158" s="1"/>
      <c r="E158" s="1"/>
    </row>
    <row r="159" spans="1:5" ht="15.75" x14ac:dyDescent="0.25">
      <c r="A159" s="1"/>
      <c r="B159" s="1"/>
      <c r="C159" s="1"/>
      <c r="D159" s="1"/>
      <c r="E159" s="1"/>
    </row>
    <row r="160" spans="1:5" ht="15.75" x14ac:dyDescent="0.25">
      <c r="A160" s="1"/>
      <c r="B160" s="1"/>
      <c r="C160" s="1"/>
      <c r="D160" s="1"/>
      <c r="E160" s="1"/>
    </row>
    <row r="161" spans="1:5" ht="15.75" x14ac:dyDescent="0.25">
      <c r="A161" s="1"/>
      <c r="B161" s="1"/>
      <c r="C161" s="1"/>
      <c r="D161" s="1"/>
      <c r="E161" s="1"/>
    </row>
    <row r="162" spans="1:5" ht="15.75" x14ac:dyDescent="0.25">
      <c r="A162" s="1"/>
      <c r="B162" s="1"/>
      <c r="C162" s="1"/>
      <c r="D162" s="1"/>
      <c r="E162" s="1"/>
    </row>
    <row r="163" spans="1:5" ht="15.75" x14ac:dyDescent="0.25">
      <c r="A163" s="1"/>
      <c r="B163" s="1"/>
      <c r="C163" s="1"/>
      <c r="D163" s="1"/>
      <c r="E163" s="1"/>
    </row>
    <row r="164" spans="1:5" ht="15.75" x14ac:dyDescent="0.25">
      <c r="A164" s="1"/>
      <c r="B164" s="1"/>
      <c r="C164" s="1"/>
      <c r="D164" s="1"/>
      <c r="E164" s="1"/>
    </row>
    <row r="165" spans="1:5" ht="15.75" x14ac:dyDescent="0.25">
      <c r="A165" s="1"/>
      <c r="B165" s="1"/>
      <c r="C165" s="1"/>
      <c r="D165" s="1"/>
      <c r="E165" s="1"/>
    </row>
    <row r="166" spans="1:5" ht="15.75" x14ac:dyDescent="0.25">
      <c r="A166" s="1"/>
      <c r="B166" s="1"/>
      <c r="C166" s="1"/>
      <c r="D166" s="1"/>
      <c r="E166" s="1"/>
    </row>
    <row r="167" spans="1:5" ht="15.75" x14ac:dyDescent="0.25">
      <c r="A167" s="1"/>
      <c r="B167" s="1"/>
      <c r="C167" s="1"/>
      <c r="D167" s="1"/>
      <c r="E167" s="1"/>
    </row>
    <row r="168" spans="1:5" ht="15.75" x14ac:dyDescent="0.25">
      <c r="A168" s="1"/>
      <c r="B168" s="1"/>
      <c r="C168" s="1"/>
      <c r="D168" s="1"/>
      <c r="E168" s="1"/>
    </row>
    <row r="169" spans="1:5" ht="15.75" x14ac:dyDescent="0.25">
      <c r="A169" s="1"/>
      <c r="B169" s="1"/>
      <c r="C169" s="1"/>
      <c r="D169" s="1"/>
      <c r="E169" s="1"/>
    </row>
    <row r="170" spans="1:5" ht="15.75" x14ac:dyDescent="0.25">
      <c r="A170" s="1"/>
      <c r="B170" s="1"/>
      <c r="C170" s="1"/>
      <c r="D170" s="1"/>
      <c r="E170" s="1"/>
    </row>
    <row r="171" spans="1:5" ht="15.75" x14ac:dyDescent="0.25">
      <c r="A171" s="1"/>
      <c r="B171" s="1"/>
      <c r="C171" s="1"/>
      <c r="D171" s="1"/>
      <c r="E171" s="1"/>
    </row>
    <row r="172" spans="1:5" ht="15.75" x14ac:dyDescent="0.25">
      <c r="A172" s="1"/>
      <c r="B172" s="1"/>
      <c r="C172" s="1"/>
      <c r="D172" s="1"/>
      <c r="E172" s="1"/>
    </row>
    <row r="173" spans="1:5" ht="15.75" x14ac:dyDescent="0.25">
      <c r="A173" s="1"/>
      <c r="B173" s="1"/>
      <c r="C173" s="1"/>
      <c r="D173" s="1"/>
      <c r="E173" s="1"/>
    </row>
    <row r="174" spans="1:5" ht="15.75" x14ac:dyDescent="0.25">
      <c r="A174" s="1"/>
      <c r="B174" s="1"/>
      <c r="C174" s="1"/>
      <c r="D174" s="1"/>
      <c r="E174" s="1"/>
    </row>
    <row r="175" spans="1:5" ht="15.75" x14ac:dyDescent="0.25">
      <c r="A175" s="1"/>
      <c r="B175" s="1"/>
      <c r="C175" s="1"/>
      <c r="D175" s="1"/>
      <c r="E175" s="1"/>
    </row>
    <row r="176" spans="1:5" ht="15.75" x14ac:dyDescent="0.25">
      <c r="A176" s="1"/>
      <c r="B176" s="1"/>
      <c r="C176" s="1"/>
      <c r="D176" s="1"/>
      <c r="E176" s="1"/>
    </row>
    <row r="177" spans="1:5" ht="15.75" x14ac:dyDescent="0.25">
      <c r="A177" s="1"/>
      <c r="B177" s="1"/>
      <c r="C177" s="1"/>
      <c r="D177" s="1"/>
      <c r="E177" s="1"/>
    </row>
    <row r="178" spans="1:5" ht="15.75" x14ac:dyDescent="0.25">
      <c r="A178" s="1"/>
      <c r="B178" s="1"/>
      <c r="C178" s="1"/>
      <c r="D178" s="1"/>
      <c r="E178" s="1"/>
    </row>
    <row r="179" spans="1:5" ht="15.75" x14ac:dyDescent="0.25">
      <c r="A179" s="1"/>
      <c r="B179" s="1"/>
      <c r="C179" s="1"/>
      <c r="D179" s="1"/>
      <c r="E179" s="1"/>
    </row>
    <row r="180" spans="1:5" ht="15.75" x14ac:dyDescent="0.25">
      <c r="A180" s="1"/>
      <c r="B180" s="1"/>
      <c r="C180" s="1"/>
      <c r="D180" s="1"/>
      <c r="E180" s="1"/>
    </row>
    <row r="181" spans="1:5" ht="15.75" x14ac:dyDescent="0.25">
      <c r="A181" s="1"/>
      <c r="B181" s="1"/>
      <c r="C181" s="1"/>
      <c r="D181" s="1"/>
      <c r="E181" s="1"/>
    </row>
    <row r="182" spans="1:5" ht="15.75" x14ac:dyDescent="0.25">
      <c r="A182" s="1"/>
      <c r="B182" s="1"/>
      <c r="C182" s="1"/>
      <c r="D182" s="1"/>
      <c r="E182" s="1"/>
    </row>
    <row r="183" spans="1:5" ht="15.75" x14ac:dyDescent="0.25">
      <c r="A183" s="1"/>
      <c r="B183" s="1"/>
      <c r="C183" s="1"/>
      <c r="D183" s="1"/>
      <c r="E183" s="1"/>
    </row>
    <row r="184" spans="1:5" ht="15.75" x14ac:dyDescent="0.25">
      <c r="A184" s="1"/>
      <c r="B184" s="1"/>
      <c r="C184" s="1"/>
      <c r="D184" s="1"/>
      <c r="E184" s="1"/>
    </row>
    <row r="185" spans="1:5" ht="15.75" x14ac:dyDescent="0.25">
      <c r="A185" s="1"/>
      <c r="B185" s="1"/>
      <c r="C185" s="1"/>
      <c r="D185" s="1"/>
      <c r="E185" s="1"/>
    </row>
    <row r="186" spans="1:5" ht="15.75" x14ac:dyDescent="0.25">
      <c r="A186" s="1"/>
      <c r="B186" s="1"/>
      <c r="C186" s="1"/>
      <c r="D186" s="1"/>
      <c r="E186" s="1"/>
    </row>
    <row r="187" spans="1:5" ht="15.75" x14ac:dyDescent="0.25">
      <c r="A187" s="1"/>
      <c r="B187" s="1"/>
      <c r="C187" s="1"/>
      <c r="D187" s="1"/>
      <c r="E187" s="1"/>
    </row>
    <row r="188" spans="1:5" ht="15.75" x14ac:dyDescent="0.25">
      <c r="A188" s="1"/>
      <c r="B188" s="1"/>
      <c r="C188" s="1"/>
      <c r="D188" s="1"/>
      <c r="E188" s="1"/>
    </row>
    <row r="189" spans="1:5" ht="15.75" x14ac:dyDescent="0.25">
      <c r="A189" s="1"/>
      <c r="B189" s="1"/>
      <c r="C189" s="1"/>
      <c r="D189" s="1"/>
      <c r="E189" s="1"/>
    </row>
    <row r="190" spans="1:5" ht="15.75" x14ac:dyDescent="0.25">
      <c r="A190" s="1"/>
      <c r="B190" s="1"/>
      <c r="C190" s="1"/>
      <c r="D190" s="1"/>
      <c r="E190" s="1"/>
    </row>
    <row r="191" spans="1:5" ht="15.75" x14ac:dyDescent="0.25">
      <c r="A191" s="1"/>
      <c r="B191" s="1"/>
      <c r="C191" s="1"/>
      <c r="D191" s="1"/>
      <c r="E191" s="1"/>
    </row>
    <row r="192" spans="1:5" ht="15.75" x14ac:dyDescent="0.25">
      <c r="A192" s="1"/>
      <c r="B192" s="1"/>
      <c r="C192" s="1"/>
      <c r="D192" s="1"/>
      <c r="E192" s="1"/>
    </row>
    <row r="193" spans="1:5" ht="15.75" x14ac:dyDescent="0.25">
      <c r="A193" s="1"/>
      <c r="B193" s="1"/>
      <c r="C193" s="1"/>
      <c r="D193" s="1"/>
      <c r="E193" s="1"/>
    </row>
  </sheetData>
  <mergeCells count="9">
    <mergeCell ref="C1:D1"/>
    <mergeCell ref="C2:D2"/>
    <mergeCell ref="C39:D39"/>
    <mergeCell ref="C4:D4"/>
    <mergeCell ref="A3:D3"/>
    <mergeCell ref="C5:D5"/>
    <mergeCell ref="B5:B6"/>
    <mergeCell ref="A5:A6"/>
    <mergeCell ref="D36:E36"/>
  </mergeCells>
  <pageMargins left="0.70866141732283472" right="0.31496062992125984" top="0.35433070866141736" bottom="0.15748031496062992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33"/>
  <sheetViews>
    <sheetView topLeftCell="A12" workbookViewId="0">
      <selection activeCell="C12" sqref="C12"/>
    </sheetView>
  </sheetViews>
  <sheetFormatPr defaultRowHeight="15" x14ac:dyDescent="0.25"/>
  <cols>
    <col min="2" max="2" width="52.28515625" customWidth="1"/>
    <col min="3" max="3" width="15.85546875" customWidth="1"/>
    <col min="4" max="4" width="17.42578125" customWidth="1"/>
  </cols>
  <sheetData>
    <row r="1" spans="1:4" ht="15.75" x14ac:dyDescent="0.25">
      <c r="A1" s="1"/>
      <c r="B1" s="1"/>
      <c r="C1" s="34" t="s">
        <v>62</v>
      </c>
      <c r="D1" s="34"/>
    </row>
    <row r="2" spans="1:4" ht="39" customHeight="1" x14ac:dyDescent="0.25">
      <c r="A2" s="1"/>
      <c r="B2" s="1"/>
      <c r="C2" s="35" t="s">
        <v>99</v>
      </c>
      <c r="D2" s="35"/>
    </row>
    <row r="3" spans="1:4" ht="46.5" customHeight="1" x14ac:dyDescent="0.25">
      <c r="A3" s="36" t="s">
        <v>77</v>
      </c>
      <c r="B3" s="36"/>
      <c r="C3" s="36"/>
      <c r="D3" s="36"/>
    </row>
    <row r="4" spans="1:4" ht="14.25" customHeight="1" x14ac:dyDescent="0.25">
      <c r="A4" s="1"/>
      <c r="B4" s="1"/>
      <c r="C4" s="39"/>
      <c r="D4" s="39"/>
    </row>
    <row r="5" spans="1:4" ht="29.25" customHeight="1" x14ac:dyDescent="0.25">
      <c r="A5" s="37" t="s">
        <v>0</v>
      </c>
      <c r="B5" s="37" t="s">
        <v>1</v>
      </c>
      <c r="C5" s="40" t="s">
        <v>91</v>
      </c>
      <c r="D5" s="40"/>
    </row>
    <row r="6" spans="1:4" ht="15.75" x14ac:dyDescent="0.25">
      <c r="A6" s="37"/>
      <c r="B6" s="37"/>
      <c r="C6" s="7" t="s">
        <v>2</v>
      </c>
      <c r="D6" s="7" t="s">
        <v>3</v>
      </c>
    </row>
    <row r="7" spans="1:4" ht="15.75" x14ac:dyDescent="0.25">
      <c r="A7" s="8">
        <v>1</v>
      </c>
      <c r="B7" s="9" t="s">
        <v>4</v>
      </c>
      <c r="C7" s="12">
        <f>C8+C15+C11+C12</f>
        <v>41.152963000000007</v>
      </c>
      <c r="D7" s="25">
        <f>C7/D27*1000</f>
        <v>2.1611681020901168</v>
      </c>
    </row>
    <row r="8" spans="1:4" s="24" customFormat="1" ht="19.5" customHeight="1" x14ac:dyDescent="0.25">
      <c r="A8" s="8" t="s">
        <v>24</v>
      </c>
      <c r="B8" s="10" t="s">
        <v>52</v>
      </c>
      <c r="C8" s="12">
        <f>C9+C10</f>
        <v>1.8318000000000001E-2</v>
      </c>
      <c r="D8" s="25">
        <f>C8/D27*1000</f>
        <v>9.6197878374120372E-4</v>
      </c>
    </row>
    <row r="9" spans="1:4" s="24" customFormat="1" ht="19.5" customHeight="1" x14ac:dyDescent="0.25">
      <c r="A9" s="29" t="s">
        <v>25</v>
      </c>
      <c r="B9" s="11" t="s">
        <v>9</v>
      </c>
      <c r="C9" s="13">
        <v>1.8318000000000001E-2</v>
      </c>
      <c r="D9" s="26">
        <f>C9/D27*1000</f>
        <v>9.6197878374120372E-4</v>
      </c>
    </row>
    <row r="10" spans="1:4" s="24" customFormat="1" ht="30.75" customHeight="1" x14ac:dyDescent="0.25">
      <c r="A10" s="29" t="s">
        <v>26</v>
      </c>
      <c r="B10" s="11" t="s">
        <v>10</v>
      </c>
      <c r="C10" s="13">
        <v>0</v>
      </c>
      <c r="D10" s="26">
        <f>C10/D27*1000</f>
        <v>0</v>
      </c>
    </row>
    <row r="11" spans="1:4" ht="31.5" customHeight="1" x14ac:dyDescent="0.25">
      <c r="A11" s="8" t="s">
        <v>31</v>
      </c>
      <c r="B11" s="10" t="s">
        <v>16</v>
      </c>
      <c r="C11" s="12">
        <v>39.481729000000001</v>
      </c>
      <c r="D11" s="25">
        <f>C11/D27*1000</f>
        <v>2.0734024262157336</v>
      </c>
    </row>
    <row r="12" spans="1:4" ht="27" customHeight="1" x14ac:dyDescent="0.25">
      <c r="A12" s="8" t="s">
        <v>32</v>
      </c>
      <c r="B12" s="10" t="s">
        <v>11</v>
      </c>
      <c r="C12" s="12">
        <f>C13+C14</f>
        <v>1.385589</v>
      </c>
      <c r="D12" s="25">
        <f>C12/D27*1000</f>
        <v>7.2764888142001882E-2</v>
      </c>
    </row>
    <row r="13" spans="1:4" ht="23.25" customHeight="1" x14ac:dyDescent="0.25">
      <c r="A13" s="7" t="s">
        <v>33</v>
      </c>
      <c r="B13" s="11" t="s">
        <v>12</v>
      </c>
      <c r="C13" s="13">
        <v>0</v>
      </c>
      <c r="D13" s="26">
        <f>C13/D27*1000</f>
        <v>0</v>
      </c>
    </row>
    <row r="14" spans="1:4" ht="21.75" customHeight="1" x14ac:dyDescent="0.25">
      <c r="A14" s="7" t="s">
        <v>34</v>
      </c>
      <c r="B14" s="11" t="s">
        <v>13</v>
      </c>
      <c r="C14" s="13">
        <v>1.385589</v>
      </c>
      <c r="D14" s="26">
        <f>C14/D27*1000</f>
        <v>7.2764888142001882E-2</v>
      </c>
    </row>
    <row r="15" spans="1:4" ht="24" customHeight="1" x14ac:dyDescent="0.25">
      <c r="A15" s="8" t="s">
        <v>35</v>
      </c>
      <c r="B15" s="10" t="s">
        <v>14</v>
      </c>
      <c r="C15" s="12">
        <f>C16+C17</f>
        <v>0.26732699999999998</v>
      </c>
      <c r="D15" s="25">
        <f>C15/D27*1000</f>
        <v>1.4038808948639847E-2</v>
      </c>
    </row>
    <row r="16" spans="1:4" ht="30.75" customHeight="1" x14ac:dyDescent="0.25">
      <c r="A16" s="7" t="s">
        <v>36</v>
      </c>
      <c r="B16" s="11" t="s">
        <v>49</v>
      </c>
      <c r="C16" s="13">
        <v>0.25270599999999999</v>
      </c>
      <c r="D16" s="26">
        <f>C16/D27*1000</f>
        <v>1.3270979939082028E-2</v>
      </c>
    </row>
    <row r="17" spans="1:5" ht="24" customHeight="1" x14ac:dyDescent="0.25">
      <c r="A17" s="7" t="s">
        <v>37</v>
      </c>
      <c r="B17" s="11" t="s">
        <v>13</v>
      </c>
      <c r="C17" s="13">
        <v>1.4621E-2</v>
      </c>
      <c r="D17" s="26">
        <f>C17/D27*1000</f>
        <v>7.6782900955781953E-4</v>
      </c>
    </row>
    <row r="18" spans="1:5" ht="19.5" customHeight="1" x14ac:dyDescent="0.25">
      <c r="A18" s="8" t="s">
        <v>38</v>
      </c>
      <c r="B18" s="10" t="s">
        <v>15</v>
      </c>
      <c r="C18" s="12">
        <f>C19+C20</f>
        <v>0.58478800000000009</v>
      </c>
      <c r="D18" s="25">
        <f>C18/D27*1000</f>
        <v>3.0710429576725141E-2</v>
      </c>
    </row>
    <row r="19" spans="1:5" ht="30.75" customHeight="1" x14ac:dyDescent="0.25">
      <c r="A19" s="7" t="s">
        <v>39</v>
      </c>
      <c r="B19" s="11" t="s">
        <v>17</v>
      </c>
      <c r="C19" s="13">
        <v>0.51654900000000004</v>
      </c>
      <c r="D19" s="26">
        <f>C19/D27*1000</f>
        <v>2.7126824913349439E-2</v>
      </c>
    </row>
    <row r="20" spans="1:5" ht="21" customHeight="1" x14ac:dyDescent="0.25">
      <c r="A20" s="7" t="s">
        <v>40</v>
      </c>
      <c r="B20" s="11" t="s">
        <v>13</v>
      </c>
      <c r="C20" s="13">
        <v>6.8238999999999994E-2</v>
      </c>
      <c r="D20" s="26">
        <v>0.01</v>
      </c>
    </row>
    <row r="21" spans="1:5" ht="24.75" customHeight="1" x14ac:dyDescent="0.25">
      <c r="A21" s="8" t="s">
        <v>41</v>
      </c>
      <c r="B21" s="10" t="s">
        <v>18</v>
      </c>
      <c r="C21" s="12">
        <f>C7+C18</f>
        <v>41.73775100000001</v>
      </c>
      <c r="D21" s="25">
        <f>C21/D27*1000</f>
        <v>2.1918785316668421</v>
      </c>
    </row>
    <row r="22" spans="1:5" ht="25.5" customHeight="1" x14ac:dyDescent="0.25">
      <c r="A22" s="8" t="s">
        <v>42</v>
      </c>
      <c r="B22" s="10" t="s">
        <v>95</v>
      </c>
      <c r="C22" s="12">
        <f>C23+C24</f>
        <v>0</v>
      </c>
      <c r="D22" s="12">
        <v>0</v>
      </c>
    </row>
    <row r="23" spans="1:5" ht="26.25" hidden="1" customHeight="1" x14ac:dyDescent="0.25">
      <c r="A23" s="7" t="s">
        <v>43</v>
      </c>
      <c r="B23" s="11" t="s">
        <v>19</v>
      </c>
      <c r="C23" s="13">
        <v>0</v>
      </c>
      <c r="D23" s="13">
        <v>0</v>
      </c>
    </row>
    <row r="24" spans="1:5" ht="24" hidden="1" customHeight="1" x14ac:dyDescent="0.25">
      <c r="A24" s="7" t="s">
        <v>44</v>
      </c>
      <c r="B24" s="11" t="s">
        <v>20</v>
      </c>
      <c r="C24" s="13">
        <v>0</v>
      </c>
      <c r="D24" s="13">
        <v>0</v>
      </c>
    </row>
    <row r="25" spans="1:5" ht="33.75" customHeight="1" x14ac:dyDescent="0.25">
      <c r="A25" s="8" t="s">
        <v>45</v>
      </c>
      <c r="B25" s="10" t="s">
        <v>53</v>
      </c>
      <c r="C25" s="12">
        <f>C21+C22</f>
        <v>41.73775100000001</v>
      </c>
      <c r="D25" s="12">
        <f>C25/D27*1000</f>
        <v>2.1918785316668421</v>
      </c>
    </row>
    <row r="26" spans="1:5" ht="27" customHeight="1" x14ac:dyDescent="0.25">
      <c r="A26" s="8" t="s">
        <v>46</v>
      </c>
      <c r="B26" s="10" t="s">
        <v>89</v>
      </c>
      <c r="C26" s="12"/>
      <c r="D26" s="12">
        <f>D25</f>
        <v>2.1918785316668421</v>
      </c>
    </row>
    <row r="27" spans="1:5" ht="38.25" customHeight="1" x14ac:dyDescent="0.25">
      <c r="A27" s="8" t="s">
        <v>47</v>
      </c>
      <c r="B27" s="10" t="s">
        <v>23</v>
      </c>
      <c r="C27" s="8"/>
      <c r="D27" s="8">
        <v>19042</v>
      </c>
    </row>
    <row r="28" spans="1:5" ht="15.75" x14ac:dyDescent="0.25">
      <c r="A28" s="1"/>
      <c r="B28" s="4"/>
      <c r="C28" s="2"/>
      <c r="D28" s="2"/>
    </row>
    <row r="29" spans="1:5" ht="15.75" x14ac:dyDescent="0.25">
      <c r="A29" s="1"/>
      <c r="B29" s="31" t="s">
        <v>100</v>
      </c>
      <c r="C29" s="32"/>
      <c r="D29" s="32" t="s">
        <v>101</v>
      </c>
      <c r="E29" s="32"/>
    </row>
    <row r="30" spans="1:5" ht="15.75" x14ac:dyDescent="0.25">
      <c r="A30" s="1"/>
      <c r="B30" s="31"/>
      <c r="C30" s="22"/>
      <c r="D30" s="38"/>
      <c r="E30" s="38"/>
    </row>
    <row r="31" spans="1:5" ht="15.75" x14ac:dyDescent="0.25">
      <c r="A31" s="1"/>
      <c r="B31" s="31" t="s">
        <v>102</v>
      </c>
      <c r="C31" s="22"/>
      <c r="E31" s="32"/>
    </row>
    <row r="32" spans="1:5" ht="15.75" x14ac:dyDescent="0.25">
      <c r="A32" s="1"/>
      <c r="B32" s="31" t="s">
        <v>103</v>
      </c>
      <c r="C32" s="22"/>
      <c r="D32" s="32" t="s">
        <v>104</v>
      </c>
      <c r="E32" s="32"/>
    </row>
    <row r="33" spans="2:4" ht="15.75" x14ac:dyDescent="0.25">
      <c r="B33" s="4"/>
      <c r="C33" s="34"/>
      <c r="D33" s="34"/>
    </row>
  </sheetData>
  <mergeCells count="9">
    <mergeCell ref="C33:D33"/>
    <mergeCell ref="C1:D1"/>
    <mergeCell ref="C2:D2"/>
    <mergeCell ref="A3:D3"/>
    <mergeCell ref="C4:D4"/>
    <mergeCell ref="A5:A6"/>
    <mergeCell ref="B5:B6"/>
    <mergeCell ref="C5:D5"/>
    <mergeCell ref="D30:E30"/>
  </mergeCells>
  <pageMargins left="0.70866141732283472" right="0.31496062992125984" top="0.15748031496062992" bottom="0.15748031496062992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33"/>
  <sheetViews>
    <sheetView topLeftCell="A13" workbookViewId="0">
      <selection activeCell="D11" sqref="D11"/>
    </sheetView>
  </sheetViews>
  <sheetFormatPr defaultRowHeight="15" x14ac:dyDescent="0.25"/>
  <cols>
    <col min="2" max="2" width="49.7109375" customWidth="1"/>
    <col min="3" max="3" width="17.140625" customWidth="1"/>
    <col min="4" max="4" width="17" customWidth="1"/>
  </cols>
  <sheetData>
    <row r="1" spans="1:4" ht="15.75" x14ac:dyDescent="0.25">
      <c r="A1" s="1"/>
      <c r="B1" s="1"/>
      <c r="C1" s="34" t="s">
        <v>66</v>
      </c>
      <c r="D1" s="34"/>
    </row>
    <row r="2" spans="1:4" ht="38.25" customHeight="1" x14ac:dyDescent="0.25">
      <c r="A2" s="1"/>
      <c r="B2" s="1"/>
      <c r="C2" s="35" t="s">
        <v>99</v>
      </c>
      <c r="D2" s="35"/>
    </row>
    <row r="3" spans="1:4" ht="45.75" customHeight="1" x14ac:dyDescent="0.25">
      <c r="A3" s="36" t="s">
        <v>76</v>
      </c>
      <c r="B3" s="36"/>
      <c r="C3" s="36"/>
      <c r="D3" s="36"/>
    </row>
    <row r="4" spans="1:4" ht="37.5" customHeight="1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40" t="s">
        <v>92</v>
      </c>
      <c r="D5" s="40"/>
    </row>
    <row r="6" spans="1:4" ht="15.75" x14ac:dyDescent="0.25">
      <c r="A6" s="37"/>
      <c r="B6" s="37"/>
      <c r="C6" s="7" t="s">
        <v>2</v>
      </c>
      <c r="D6" s="7" t="s">
        <v>3</v>
      </c>
    </row>
    <row r="7" spans="1:4" ht="15.75" x14ac:dyDescent="0.25">
      <c r="A7" s="8">
        <v>1</v>
      </c>
      <c r="B7" s="9" t="s">
        <v>4</v>
      </c>
      <c r="C7" s="12">
        <f>C8+C15+C11+C12</f>
        <v>5.4158880000000007</v>
      </c>
      <c r="D7" s="25">
        <f>C7/D27*1000</f>
        <v>2.1611683958499603</v>
      </c>
    </row>
    <row r="8" spans="1:4" s="24" customFormat="1" ht="21.75" customHeight="1" x14ac:dyDescent="0.25">
      <c r="A8" s="8" t="s">
        <v>24</v>
      </c>
      <c r="B8" s="10" t="s">
        <v>52</v>
      </c>
      <c r="C8" s="12">
        <f>C9+C10</f>
        <v>2.4109999999999999E-3</v>
      </c>
      <c r="D8" s="25">
        <f>C8/D27*1000</f>
        <v>9.6209098164405432E-4</v>
      </c>
    </row>
    <row r="9" spans="1:4" s="24" customFormat="1" ht="18.75" customHeight="1" x14ac:dyDescent="0.25">
      <c r="A9" s="29" t="s">
        <v>25</v>
      </c>
      <c r="B9" s="11" t="s">
        <v>9</v>
      </c>
      <c r="C9" s="13">
        <v>2.4109999999999999E-3</v>
      </c>
      <c r="D9" s="26">
        <f>C9/D27*1000</f>
        <v>9.6209098164405432E-4</v>
      </c>
    </row>
    <row r="10" spans="1:4" s="24" customFormat="1" ht="31.5" customHeight="1" x14ac:dyDescent="0.25">
      <c r="A10" s="29" t="s">
        <v>26</v>
      </c>
      <c r="B10" s="11" t="s">
        <v>10</v>
      </c>
      <c r="C10" s="13">
        <v>0</v>
      </c>
      <c r="D10" s="26">
        <f>C10/D27*1000</f>
        <v>0</v>
      </c>
    </row>
    <row r="11" spans="1:4" ht="33" customHeight="1" x14ac:dyDescent="0.25">
      <c r="A11" s="8" t="s">
        <v>31</v>
      </c>
      <c r="B11" s="10" t="s">
        <v>16</v>
      </c>
      <c r="C11" s="12">
        <v>5.1959470000000003</v>
      </c>
      <c r="D11" s="12">
        <f>C11/D27*1000</f>
        <v>2.0734026336791702</v>
      </c>
    </row>
    <row r="12" spans="1:4" ht="21.75" customHeight="1" x14ac:dyDescent="0.25">
      <c r="A12" s="8" t="s">
        <v>32</v>
      </c>
      <c r="B12" s="10" t="s">
        <v>11</v>
      </c>
      <c r="C12" s="12">
        <f>C13+C14</f>
        <v>0.18234900000000001</v>
      </c>
      <c r="D12" s="25">
        <f>C12/D27*1000</f>
        <v>7.2764964086193151E-2</v>
      </c>
    </row>
    <row r="13" spans="1:4" ht="22.5" customHeight="1" x14ac:dyDescent="0.25">
      <c r="A13" s="7" t="s">
        <v>33</v>
      </c>
      <c r="B13" s="11" t="s">
        <v>12</v>
      </c>
      <c r="C13" s="13">
        <v>0</v>
      </c>
      <c r="D13" s="26">
        <f>C13/D27*1000</f>
        <v>0</v>
      </c>
    </row>
    <row r="14" spans="1:4" ht="19.5" customHeight="1" x14ac:dyDescent="0.25">
      <c r="A14" s="7" t="s">
        <v>34</v>
      </c>
      <c r="B14" s="11" t="s">
        <v>13</v>
      </c>
      <c r="C14" s="13">
        <v>0.18234900000000001</v>
      </c>
      <c r="D14" s="26">
        <f>C14/D27*1000</f>
        <v>7.2764964086193151E-2</v>
      </c>
    </row>
    <row r="15" spans="1:4" ht="27" customHeight="1" x14ac:dyDescent="0.25">
      <c r="A15" s="8" t="s">
        <v>35</v>
      </c>
      <c r="B15" s="10" t="s">
        <v>14</v>
      </c>
      <c r="C15" s="12">
        <f>C16+C17</f>
        <v>3.5181000000000004E-2</v>
      </c>
      <c r="D15" s="25">
        <f>C15/D27*1000</f>
        <v>1.4038707102952915E-2</v>
      </c>
    </row>
    <row r="16" spans="1:4" ht="30.75" customHeight="1" x14ac:dyDescent="0.25">
      <c r="A16" s="7" t="s">
        <v>36</v>
      </c>
      <c r="B16" s="11" t="s">
        <v>49</v>
      </c>
      <c r="C16" s="13">
        <v>3.3257000000000002E-2</v>
      </c>
      <c r="D16" s="26">
        <f>C16/D27*1000</f>
        <v>1.3270949720670392E-2</v>
      </c>
    </row>
    <row r="17" spans="1:5" ht="19.5" customHeight="1" x14ac:dyDescent="0.25">
      <c r="A17" s="7" t="s">
        <v>37</v>
      </c>
      <c r="B17" s="11" t="s">
        <v>13</v>
      </c>
      <c r="C17" s="13">
        <v>1.9239999999999999E-3</v>
      </c>
      <c r="D17" s="26">
        <f>C17/D27*1000</f>
        <v>7.6775738228252192E-4</v>
      </c>
    </row>
    <row r="18" spans="1:5" ht="20.25" customHeight="1" x14ac:dyDescent="0.25">
      <c r="A18" s="8" t="s">
        <v>38</v>
      </c>
      <c r="B18" s="10" t="s">
        <v>15</v>
      </c>
      <c r="C18" s="12">
        <f>C19+C20</f>
        <v>7.6961000000000002E-2</v>
      </c>
      <c r="D18" s="25">
        <f>C18/D27*1000</f>
        <v>3.071069433359936E-2</v>
      </c>
    </row>
    <row r="19" spans="1:5" ht="28.5" customHeight="1" x14ac:dyDescent="0.25">
      <c r="A19" s="7" t="s">
        <v>39</v>
      </c>
      <c r="B19" s="11" t="s">
        <v>17</v>
      </c>
      <c r="C19" s="13">
        <v>6.7979999999999999E-2</v>
      </c>
      <c r="D19" s="26">
        <f>C19/D27*1000</f>
        <v>2.7126895450917794E-2</v>
      </c>
    </row>
    <row r="20" spans="1:5" ht="18.75" customHeight="1" x14ac:dyDescent="0.25">
      <c r="A20" s="7" t="s">
        <v>40</v>
      </c>
      <c r="B20" s="11" t="s">
        <v>13</v>
      </c>
      <c r="C20" s="13">
        <v>8.9809999999999994E-3</v>
      </c>
      <c r="D20" s="26">
        <v>0.01</v>
      </c>
    </row>
    <row r="21" spans="1:5" ht="18" customHeight="1" x14ac:dyDescent="0.25">
      <c r="A21" s="8" t="s">
        <v>41</v>
      </c>
      <c r="B21" s="10" t="s">
        <v>18</v>
      </c>
      <c r="C21" s="12">
        <f>C7+C18</f>
        <v>5.4928490000000005</v>
      </c>
      <c r="D21" s="25">
        <f>C21/D27*1000</f>
        <v>2.1918790901835599</v>
      </c>
    </row>
    <row r="22" spans="1:5" ht="20.25" customHeight="1" x14ac:dyDescent="0.25">
      <c r="A22" s="8" t="s">
        <v>42</v>
      </c>
      <c r="B22" s="10" t="s">
        <v>95</v>
      </c>
      <c r="C22" s="12">
        <f>C23+C24</f>
        <v>0</v>
      </c>
      <c r="D22" s="12">
        <v>0</v>
      </c>
    </row>
    <row r="23" spans="1:5" ht="21" hidden="1" customHeight="1" x14ac:dyDescent="0.25">
      <c r="A23" s="7" t="s">
        <v>43</v>
      </c>
      <c r="B23" s="11" t="s">
        <v>19</v>
      </c>
      <c r="C23" s="13">
        <v>0</v>
      </c>
      <c r="D23" s="13">
        <v>0</v>
      </c>
    </row>
    <row r="24" spans="1:5" ht="27.75" hidden="1" customHeight="1" x14ac:dyDescent="0.25">
      <c r="A24" s="7" t="s">
        <v>44</v>
      </c>
      <c r="B24" s="11" t="s">
        <v>20</v>
      </c>
      <c r="C24" s="13">
        <v>0</v>
      </c>
      <c r="D24" s="13">
        <v>0</v>
      </c>
    </row>
    <row r="25" spans="1:5" ht="33" customHeight="1" x14ac:dyDescent="0.25">
      <c r="A25" s="8" t="s">
        <v>45</v>
      </c>
      <c r="B25" s="10" t="s">
        <v>53</v>
      </c>
      <c r="C25" s="12">
        <f>C21+C22</f>
        <v>5.4928490000000005</v>
      </c>
      <c r="D25" s="12">
        <f>C25/D27*1000</f>
        <v>2.1918790901835599</v>
      </c>
    </row>
    <row r="26" spans="1:5" ht="35.25" customHeight="1" x14ac:dyDescent="0.25">
      <c r="A26" s="8" t="s">
        <v>46</v>
      </c>
      <c r="B26" s="10" t="s">
        <v>89</v>
      </c>
      <c r="C26" s="12"/>
      <c r="D26" s="12">
        <f>D25</f>
        <v>2.1918790901835599</v>
      </c>
    </row>
    <row r="27" spans="1:5" ht="32.25" customHeight="1" x14ac:dyDescent="0.25">
      <c r="A27" s="8" t="s">
        <v>47</v>
      </c>
      <c r="B27" s="10" t="s">
        <v>23</v>
      </c>
      <c r="C27" s="8"/>
      <c r="D27" s="8">
        <v>2506</v>
      </c>
    </row>
    <row r="28" spans="1:5" ht="15.75" x14ac:dyDescent="0.25">
      <c r="A28" s="1"/>
      <c r="B28" s="4"/>
      <c r="C28" s="2"/>
      <c r="D28" s="2"/>
    </row>
    <row r="29" spans="1:5" ht="15.75" x14ac:dyDescent="0.25">
      <c r="A29" s="1"/>
      <c r="B29" s="31" t="s">
        <v>100</v>
      </c>
      <c r="C29" s="32"/>
      <c r="D29" s="32" t="s">
        <v>101</v>
      </c>
      <c r="E29" s="32"/>
    </row>
    <row r="30" spans="1:5" ht="15.75" x14ac:dyDescent="0.25">
      <c r="A30" s="1"/>
      <c r="B30" s="31"/>
      <c r="C30" s="22"/>
      <c r="D30" s="38"/>
      <c r="E30" s="38"/>
    </row>
    <row r="31" spans="1:5" ht="15.75" x14ac:dyDescent="0.25">
      <c r="A31" s="1"/>
      <c r="B31" s="31" t="s">
        <v>102</v>
      </c>
      <c r="C31" s="22"/>
      <c r="E31" s="32"/>
    </row>
    <row r="32" spans="1:5" ht="15.75" x14ac:dyDescent="0.25">
      <c r="A32" s="1"/>
      <c r="B32" s="31" t="s">
        <v>103</v>
      </c>
      <c r="C32" s="22"/>
      <c r="D32" s="32" t="s">
        <v>104</v>
      </c>
      <c r="E32" s="32"/>
    </row>
    <row r="33" spans="2:4" ht="15.75" x14ac:dyDescent="0.25">
      <c r="B33" s="4"/>
      <c r="C33" s="34"/>
      <c r="D33" s="34"/>
    </row>
  </sheetData>
  <mergeCells count="9">
    <mergeCell ref="C33:D33"/>
    <mergeCell ref="C1:D1"/>
    <mergeCell ref="C2:D2"/>
    <mergeCell ref="A3:D3"/>
    <mergeCell ref="C4:D4"/>
    <mergeCell ref="A5:A6"/>
    <mergeCell ref="B5:B6"/>
    <mergeCell ref="C5:D5"/>
    <mergeCell ref="D30:E30"/>
  </mergeCells>
  <pageMargins left="0.70866141732283472" right="0.51181102362204722" top="0.35433070866141736" bottom="0.15748031496062992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33"/>
  <sheetViews>
    <sheetView topLeftCell="A7" workbookViewId="0">
      <selection activeCell="C12" sqref="C12"/>
    </sheetView>
  </sheetViews>
  <sheetFormatPr defaultRowHeight="15" x14ac:dyDescent="0.25"/>
  <cols>
    <col min="2" max="2" width="51.42578125" customWidth="1"/>
    <col min="3" max="3" width="18" customWidth="1"/>
    <col min="4" max="4" width="15.7109375" customWidth="1"/>
  </cols>
  <sheetData>
    <row r="1" spans="1:4" ht="15.75" x14ac:dyDescent="0.25">
      <c r="A1" s="1"/>
      <c r="B1" s="1"/>
      <c r="C1" s="34" t="s">
        <v>70</v>
      </c>
      <c r="D1" s="34"/>
    </row>
    <row r="2" spans="1:4" ht="39.75" customHeight="1" x14ac:dyDescent="0.25">
      <c r="A2" s="1"/>
      <c r="B2" s="1"/>
      <c r="C2" s="35" t="s">
        <v>99</v>
      </c>
      <c r="D2" s="35"/>
    </row>
    <row r="3" spans="1:4" ht="42" customHeight="1" x14ac:dyDescent="0.25">
      <c r="A3" s="36" t="s">
        <v>75</v>
      </c>
      <c r="B3" s="36"/>
      <c r="C3" s="36"/>
      <c r="D3" s="36"/>
    </row>
    <row r="4" spans="1:4" ht="31.5" customHeight="1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40" t="s">
        <v>94</v>
      </c>
      <c r="D5" s="40"/>
    </row>
    <row r="6" spans="1:4" ht="15.75" x14ac:dyDescent="0.25">
      <c r="A6" s="37"/>
      <c r="B6" s="37"/>
      <c r="C6" s="19" t="s">
        <v>2</v>
      </c>
      <c r="D6" s="19" t="s">
        <v>3</v>
      </c>
    </row>
    <row r="7" spans="1:4" ht="15.75" x14ac:dyDescent="0.25">
      <c r="A7" s="8">
        <v>1</v>
      </c>
      <c r="B7" s="9" t="s">
        <v>4</v>
      </c>
      <c r="C7" s="12">
        <f>C8+C15+C11+C12</f>
        <v>3.3645999999999995E-2</v>
      </c>
      <c r="D7" s="25">
        <f>C7/D27*1000</f>
        <v>2.1567948717948715</v>
      </c>
    </row>
    <row r="8" spans="1:4" s="24" customFormat="1" ht="16.5" customHeight="1" x14ac:dyDescent="0.25">
      <c r="A8" s="8" t="s">
        <v>24</v>
      </c>
      <c r="B8" s="10" t="s">
        <v>52</v>
      </c>
      <c r="C8" s="12">
        <v>0</v>
      </c>
      <c r="D8" s="25">
        <f>C8/D27*1000</f>
        <v>0</v>
      </c>
    </row>
    <row r="9" spans="1:4" s="24" customFormat="1" ht="16.5" customHeight="1" x14ac:dyDescent="0.25">
      <c r="A9" s="29" t="s">
        <v>25</v>
      </c>
      <c r="B9" s="11" t="s">
        <v>9</v>
      </c>
      <c r="C9" s="13">
        <v>1.5E-5</v>
      </c>
      <c r="D9" s="26">
        <f>C9/D27*1000</f>
        <v>9.6153846153846148E-4</v>
      </c>
    </row>
    <row r="10" spans="1:4" s="24" customFormat="1" ht="30" customHeight="1" x14ac:dyDescent="0.25">
      <c r="A10" s="29" t="s">
        <v>26</v>
      </c>
      <c r="B10" s="11" t="s">
        <v>10</v>
      </c>
      <c r="C10" s="13">
        <v>0</v>
      </c>
      <c r="D10" s="26">
        <f>C10/D27*1000</f>
        <v>0</v>
      </c>
    </row>
    <row r="11" spans="1:4" ht="28.5" customHeight="1" x14ac:dyDescent="0.25">
      <c r="A11" s="8" t="s">
        <v>31</v>
      </c>
      <c r="B11" s="10" t="s">
        <v>16</v>
      </c>
      <c r="C11" s="12">
        <v>3.2292000000000001E-2</v>
      </c>
      <c r="D11" s="12">
        <f>C11/D27*1000</f>
        <v>2.0700000000000003</v>
      </c>
    </row>
    <row r="12" spans="1:4" ht="16.5" customHeight="1" x14ac:dyDescent="0.25">
      <c r="A12" s="8" t="s">
        <v>32</v>
      </c>
      <c r="B12" s="10" t="s">
        <v>11</v>
      </c>
      <c r="C12" s="12">
        <f>C13+C14</f>
        <v>1.1349999999999999E-3</v>
      </c>
      <c r="D12" s="25">
        <f>C12/D27*1000</f>
        <v>7.2756410256410262E-2</v>
      </c>
    </row>
    <row r="13" spans="1:4" ht="18" customHeight="1" x14ac:dyDescent="0.25">
      <c r="A13" s="19" t="s">
        <v>33</v>
      </c>
      <c r="B13" s="11" t="s">
        <v>12</v>
      </c>
      <c r="C13" s="13">
        <v>0</v>
      </c>
      <c r="D13" s="26">
        <f>C13/D27*1000</f>
        <v>0</v>
      </c>
    </row>
    <row r="14" spans="1:4" ht="20.25" customHeight="1" x14ac:dyDescent="0.25">
      <c r="A14" s="19" t="s">
        <v>34</v>
      </c>
      <c r="B14" s="11" t="s">
        <v>13</v>
      </c>
      <c r="C14" s="13">
        <v>1.1349999999999999E-3</v>
      </c>
      <c r="D14" s="26">
        <f>C14/D27*1000</f>
        <v>7.2756410256410262E-2</v>
      </c>
    </row>
    <row r="15" spans="1:4" ht="20.25" customHeight="1" x14ac:dyDescent="0.25">
      <c r="A15" s="8" t="s">
        <v>35</v>
      </c>
      <c r="B15" s="10" t="s">
        <v>14</v>
      </c>
      <c r="C15" s="12">
        <f>C16+C17</f>
        <v>2.1899999999999998E-4</v>
      </c>
      <c r="D15" s="25">
        <f>C15/D27*1000</f>
        <v>1.4038461538461538E-2</v>
      </c>
    </row>
    <row r="16" spans="1:4" ht="28.5" customHeight="1" x14ac:dyDescent="0.25">
      <c r="A16" s="19" t="s">
        <v>36</v>
      </c>
      <c r="B16" s="11" t="s">
        <v>49</v>
      </c>
      <c r="C16" s="13">
        <v>2.0699999999999999E-4</v>
      </c>
      <c r="D16" s="26">
        <f>C16/D27*1000</f>
        <v>1.3269230769230769E-2</v>
      </c>
    </row>
    <row r="17" spans="1:5" ht="19.5" customHeight="1" x14ac:dyDescent="0.25">
      <c r="A17" s="19" t="s">
        <v>37</v>
      </c>
      <c r="B17" s="11" t="s">
        <v>13</v>
      </c>
      <c r="C17" s="13">
        <v>1.2E-5</v>
      </c>
      <c r="D17" s="26">
        <f>C17/D27*1000</f>
        <v>7.6923076923076923E-4</v>
      </c>
    </row>
    <row r="18" spans="1:5" ht="17.25" customHeight="1" x14ac:dyDescent="0.25">
      <c r="A18" s="8" t="s">
        <v>38</v>
      </c>
      <c r="B18" s="10" t="s">
        <v>15</v>
      </c>
      <c r="C18" s="12">
        <f>C19+C20</f>
        <v>4.7899999999999999E-4</v>
      </c>
      <c r="D18" s="25">
        <f>C18/D27*1000</f>
        <v>3.0705128205128208E-2</v>
      </c>
    </row>
    <row r="19" spans="1:5" ht="27.75" customHeight="1" x14ac:dyDescent="0.25">
      <c r="A19" s="19" t="s">
        <v>39</v>
      </c>
      <c r="B19" s="11" t="s">
        <v>17</v>
      </c>
      <c r="C19" s="13">
        <v>4.2299999999999998E-4</v>
      </c>
      <c r="D19" s="26">
        <f>C19/D27*1000</f>
        <v>2.7115384615384618E-2</v>
      </c>
    </row>
    <row r="20" spans="1:5" ht="16.5" customHeight="1" x14ac:dyDescent="0.25">
      <c r="A20" s="19" t="s">
        <v>40</v>
      </c>
      <c r="B20" s="11" t="s">
        <v>13</v>
      </c>
      <c r="C20" s="13">
        <v>5.5999999999999999E-5</v>
      </c>
      <c r="D20" s="26">
        <f>C20/D27*1000</f>
        <v>3.5897435897435897E-3</v>
      </c>
    </row>
    <row r="21" spans="1:5" ht="19.5" customHeight="1" x14ac:dyDescent="0.25">
      <c r="A21" s="8" t="s">
        <v>41</v>
      </c>
      <c r="B21" s="10" t="s">
        <v>18</v>
      </c>
      <c r="C21" s="12">
        <f>C7+C18</f>
        <v>3.4124999999999996E-2</v>
      </c>
      <c r="D21" s="12">
        <f>C21/D27*1000</f>
        <v>2.1874999999999996</v>
      </c>
    </row>
    <row r="22" spans="1:5" ht="21" customHeight="1" x14ac:dyDescent="0.25">
      <c r="A22" s="8" t="s">
        <v>42</v>
      </c>
      <c r="B22" s="10" t="s">
        <v>95</v>
      </c>
      <c r="C22" s="12">
        <f>C23+C24</f>
        <v>0</v>
      </c>
      <c r="D22" s="12">
        <v>0</v>
      </c>
    </row>
    <row r="23" spans="1:5" ht="18" hidden="1" customHeight="1" x14ac:dyDescent="0.25">
      <c r="A23" s="19" t="s">
        <v>43</v>
      </c>
      <c r="B23" s="11" t="s">
        <v>19</v>
      </c>
      <c r="C23" s="13">
        <v>0</v>
      </c>
      <c r="D23" s="13">
        <v>0</v>
      </c>
    </row>
    <row r="24" spans="1:5" ht="30" hidden="1" customHeight="1" x14ac:dyDescent="0.25">
      <c r="A24" s="19" t="s">
        <v>44</v>
      </c>
      <c r="B24" s="11" t="s">
        <v>20</v>
      </c>
      <c r="C24" s="13">
        <v>0</v>
      </c>
      <c r="D24" s="13">
        <v>0</v>
      </c>
    </row>
    <row r="25" spans="1:5" ht="28.5" customHeight="1" x14ac:dyDescent="0.25">
      <c r="A25" s="8" t="s">
        <v>45</v>
      </c>
      <c r="B25" s="10" t="s">
        <v>53</v>
      </c>
      <c r="C25" s="12">
        <f>C21+C22</f>
        <v>3.4124999999999996E-2</v>
      </c>
      <c r="D25" s="12">
        <f>C25/D27*1000</f>
        <v>2.1874999999999996</v>
      </c>
    </row>
    <row r="26" spans="1:5" ht="30" customHeight="1" x14ac:dyDescent="0.25">
      <c r="A26" s="8" t="s">
        <v>46</v>
      </c>
      <c r="B26" s="10" t="s">
        <v>89</v>
      </c>
      <c r="C26" s="12"/>
      <c r="D26" s="12">
        <f>D25</f>
        <v>2.1874999999999996</v>
      </c>
    </row>
    <row r="27" spans="1:5" ht="33" customHeight="1" x14ac:dyDescent="0.25">
      <c r="A27" s="8" t="s">
        <v>47</v>
      </c>
      <c r="B27" s="10" t="s">
        <v>23</v>
      </c>
      <c r="C27" s="8"/>
      <c r="D27" s="8">
        <v>15.6</v>
      </c>
    </row>
    <row r="28" spans="1:5" ht="15.75" x14ac:dyDescent="0.25">
      <c r="A28" s="1"/>
      <c r="B28" s="4"/>
      <c r="C28" s="18"/>
      <c r="D28" s="18"/>
    </row>
    <row r="29" spans="1:5" ht="15.75" x14ac:dyDescent="0.25">
      <c r="A29" s="1"/>
      <c r="B29" s="31" t="s">
        <v>100</v>
      </c>
      <c r="C29" s="32"/>
      <c r="D29" s="32" t="s">
        <v>101</v>
      </c>
      <c r="E29" s="32"/>
    </row>
    <row r="30" spans="1:5" ht="15.75" x14ac:dyDescent="0.25">
      <c r="A30" s="1"/>
      <c r="B30" s="31"/>
      <c r="C30" s="22"/>
      <c r="D30" s="38"/>
      <c r="E30" s="38"/>
    </row>
    <row r="31" spans="1:5" ht="15.75" x14ac:dyDescent="0.25">
      <c r="A31" s="1"/>
      <c r="B31" s="31" t="s">
        <v>102</v>
      </c>
      <c r="C31" s="22"/>
      <c r="E31" s="32"/>
    </row>
    <row r="32" spans="1:5" ht="15.75" x14ac:dyDescent="0.25">
      <c r="A32" s="1"/>
      <c r="B32" s="31" t="s">
        <v>103</v>
      </c>
      <c r="C32" s="22"/>
      <c r="D32" s="32" t="s">
        <v>104</v>
      </c>
      <c r="E32" s="32"/>
    </row>
    <row r="33" spans="2:4" ht="15.75" x14ac:dyDescent="0.25">
      <c r="B33" s="4"/>
      <c r="C33" s="34"/>
      <c r="D33" s="34"/>
    </row>
  </sheetData>
  <mergeCells count="9">
    <mergeCell ref="C33:D33"/>
    <mergeCell ref="C1:D1"/>
    <mergeCell ref="C2:D2"/>
    <mergeCell ref="A3:D3"/>
    <mergeCell ref="C4:D4"/>
    <mergeCell ref="A5:A6"/>
    <mergeCell ref="B5:B6"/>
    <mergeCell ref="C5:D5"/>
    <mergeCell ref="D30:E30"/>
  </mergeCells>
  <pageMargins left="0.70866141732283472" right="0.51181102362204722" top="0.35433070866141736" bottom="0.35433070866141736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0"/>
  </sheetPr>
  <dimension ref="A1:E37"/>
  <sheetViews>
    <sheetView topLeftCell="A6" workbookViewId="0">
      <selection activeCell="D15" sqref="D15"/>
    </sheetView>
  </sheetViews>
  <sheetFormatPr defaultRowHeight="15" x14ac:dyDescent="0.25"/>
  <cols>
    <col min="2" max="2" width="48.7109375" customWidth="1"/>
    <col min="3" max="3" width="17.5703125" customWidth="1"/>
    <col min="4" max="4" width="15.7109375" customWidth="1"/>
  </cols>
  <sheetData>
    <row r="1" spans="1:4" ht="15.75" x14ac:dyDescent="0.25">
      <c r="A1" s="1"/>
      <c r="B1" s="1"/>
      <c r="C1" s="34" t="s">
        <v>55</v>
      </c>
      <c r="D1" s="34"/>
    </row>
    <row r="2" spans="1:4" ht="34.5" customHeight="1" x14ac:dyDescent="0.25">
      <c r="A2" s="1"/>
      <c r="B2" s="1"/>
      <c r="C2" s="35" t="s">
        <v>99</v>
      </c>
      <c r="D2" s="35"/>
    </row>
    <row r="3" spans="1:4" ht="30" customHeight="1" x14ac:dyDescent="0.25">
      <c r="A3" s="36" t="s">
        <v>74</v>
      </c>
      <c r="B3" s="36"/>
      <c r="C3" s="36"/>
      <c r="D3" s="36"/>
    </row>
    <row r="4" spans="1:4" ht="18.75" customHeight="1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93</v>
      </c>
      <c r="D5" s="37"/>
    </row>
    <row r="6" spans="1:4" ht="15.75" x14ac:dyDescent="0.25">
      <c r="A6" s="37"/>
      <c r="B6" s="37"/>
      <c r="C6" s="7" t="s">
        <v>2</v>
      </c>
      <c r="D6" s="7" t="s">
        <v>3</v>
      </c>
    </row>
    <row r="7" spans="1:4" ht="15.75" x14ac:dyDescent="0.25">
      <c r="A7" s="8">
        <v>1</v>
      </c>
      <c r="B7" s="9" t="s">
        <v>4</v>
      </c>
      <c r="C7" s="12">
        <f>C8+C18+C14+C15</f>
        <v>145846.97273600003</v>
      </c>
      <c r="D7" s="12">
        <f>C7/D31*1000</f>
        <v>1206.8030246082051</v>
      </c>
    </row>
    <row r="8" spans="1:4" ht="21.75" customHeight="1" x14ac:dyDescent="0.25">
      <c r="A8" s="8" t="s">
        <v>24</v>
      </c>
      <c r="B8" s="10" t="s">
        <v>5</v>
      </c>
      <c r="C8" s="12">
        <f>C9+C10+C11+C12+C13</f>
        <v>129643.335095</v>
      </c>
      <c r="D8" s="12">
        <f>C8/D31*1000</f>
        <v>1072.7268861187879</v>
      </c>
    </row>
    <row r="9" spans="1:4" ht="27.75" customHeight="1" x14ac:dyDescent="0.25">
      <c r="A9" s="23" t="s">
        <v>25</v>
      </c>
      <c r="B9" s="11" t="s">
        <v>6</v>
      </c>
      <c r="C9" s="13">
        <f>'вир. нас.'!C9</f>
        <v>118019.342</v>
      </c>
      <c r="D9" s="13">
        <v>976.55</v>
      </c>
    </row>
    <row r="10" spans="1:4" ht="19.5" customHeight="1" x14ac:dyDescent="0.25">
      <c r="A10" s="23" t="s">
        <v>26</v>
      </c>
      <c r="B10" s="11" t="s">
        <v>48</v>
      </c>
      <c r="C10" s="13">
        <f>'вир. нас.'!C10+'трансп. нас.'!C9</f>
        <v>5029.6282370000008</v>
      </c>
      <c r="D10" s="13">
        <f>C10/D31*1000</f>
        <v>41.617391538550649</v>
      </c>
    </row>
    <row r="11" spans="1:4" ht="18" customHeight="1" x14ac:dyDescent="0.25">
      <c r="A11" s="23" t="s">
        <v>27</v>
      </c>
      <c r="B11" s="11" t="s">
        <v>7</v>
      </c>
      <c r="C11" s="13">
        <f>'вир. нас.'!C11</f>
        <v>5968.08</v>
      </c>
      <c r="D11" s="13">
        <f>C11/D31*1000</f>
        <v>49.382560775812138</v>
      </c>
    </row>
    <row r="12" spans="1:4" ht="27.75" customHeight="1" x14ac:dyDescent="0.25">
      <c r="A12" s="7" t="s">
        <v>29</v>
      </c>
      <c r="B12" s="11" t="s">
        <v>9</v>
      </c>
      <c r="C12" s="13">
        <f>'вир. нас.'!C13+'трансп. нас.'!C10+'постач. нас.'!C9</f>
        <v>482.00018400000005</v>
      </c>
      <c r="D12" s="13">
        <f>C12/D31*1000</f>
        <v>3.9882849057540506</v>
      </c>
    </row>
    <row r="13" spans="1:4" ht="30" customHeight="1" x14ac:dyDescent="0.25">
      <c r="A13" s="7" t="s">
        <v>30</v>
      </c>
      <c r="B13" s="11" t="s">
        <v>10</v>
      </c>
      <c r="C13" s="13">
        <f>'вир. нас.'!C14+'трансп. нас.'!C11+'постач. нас.'!C10</f>
        <v>144.284674</v>
      </c>
      <c r="D13" s="13">
        <f>C13/D31*1000</f>
        <v>1.1938758667483078</v>
      </c>
    </row>
    <row r="14" spans="1:4" ht="27" customHeight="1" x14ac:dyDescent="0.25">
      <c r="A14" s="8" t="s">
        <v>31</v>
      </c>
      <c r="B14" s="10" t="s">
        <v>16</v>
      </c>
      <c r="C14" s="12">
        <f>'вир. нас.'!C15+'трансп. нас.'!C12+'постач. нас.'!C11</f>
        <v>10843.049704999999</v>
      </c>
      <c r="D14" s="12">
        <f>C14/D31*1000</f>
        <v>89.720238510930542</v>
      </c>
    </row>
    <row r="15" spans="1:4" ht="19.5" customHeight="1" x14ac:dyDescent="0.25">
      <c r="A15" s="8" t="s">
        <v>32</v>
      </c>
      <c r="B15" s="10" t="s">
        <v>11</v>
      </c>
      <c r="C15" s="12">
        <f>C16+C17</f>
        <v>4418.009258</v>
      </c>
      <c r="D15" s="12">
        <f>C15/D31*1000</f>
        <v>36.556582802389656</v>
      </c>
    </row>
    <row r="16" spans="1:4" ht="17.25" customHeight="1" x14ac:dyDescent="0.25">
      <c r="A16" s="7" t="s">
        <v>33</v>
      </c>
      <c r="B16" s="11" t="s">
        <v>12</v>
      </c>
      <c r="C16" s="13">
        <f>'вир. нас.'!C17+'трансп. нас.'!C14+'постач. нас.'!C13</f>
        <v>2298.279258</v>
      </c>
      <c r="D16" s="13">
        <f>C16/D31*1000</f>
        <v>19.016989574196966</v>
      </c>
    </row>
    <row r="17" spans="1:4" ht="18" customHeight="1" x14ac:dyDescent="0.25">
      <c r="A17" s="7" t="s">
        <v>34</v>
      </c>
      <c r="B17" s="11" t="s">
        <v>13</v>
      </c>
      <c r="C17" s="13">
        <v>2119.73</v>
      </c>
      <c r="D17" s="13">
        <f>C17/D31*1000</f>
        <v>17.539593228192697</v>
      </c>
    </row>
    <row r="18" spans="1:4" ht="18" customHeight="1" x14ac:dyDescent="0.25">
      <c r="A18" s="8" t="s">
        <v>35</v>
      </c>
      <c r="B18" s="10" t="s">
        <v>14</v>
      </c>
      <c r="C18" s="12">
        <f>C19+C20</f>
        <v>942.57867800000008</v>
      </c>
      <c r="D18" s="12">
        <f>C18/D31*1000</f>
        <v>7.7993171760967783</v>
      </c>
    </row>
    <row r="19" spans="1:4" ht="26.25" customHeight="1" x14ac:dyDescent="0.25">
      <c r="A19" s="7" t="s">
        <v>36</v>
      </c>
      <c r="B19" s="11" t="s">
        <v>49</v>
      </c>
      <c r="C19" s="13">
        <f>'вир. нас.'!C20+'трансп. нас.'!C17+'постач. нас.'!C16</f>
        <v>891.02691000000004</v>
      </c>
      <c r="D19" s="13">
        <f>C19/D31*1000</f>
        <v>7.3727548115908457</v>
      </c>
    </row>
    <row r="20" spans="1:4" ht="18" customHeight="1" x14ac:dyDescent="0.25">
      <c r="A20" s="7" t="s">
        <v>37</v>
      </c>
      <c r="B20" s="11" t="s">
        <v>13</v>
      </c>
      <c r="C20" s="13">
        <f>'вир. нас.'!C21+'трансп. нас.'!C18+'постач. нас.'!C17</f>
        <v>51.551768000000003</v>
      </c>
      <c r="D20" s="13">
        <f>C20/D31*1000</f>
        <v>0.42656236450593277</v>
      </c>
    </row>
    <row r="21" spans="1:4" ht="20.25" customHeight="1" x14ac:dyDescent="0.25">
      <c r="A21" s="8" t="s">
        <v>38</v>
      </c>
      <c r="B21" s="10" t="s">
        <v>15</v>
      </c>
      <c r="C21" s="12">
        <f>C22+C23</f>
        <v>2061.9353059999999</v>
      </c>
      <c r="D21" s="12">
        <f>C21/D31*1000</f>
        <v>17.061374104291129</v>
      </c>
    </row>
    <row r="22" spans="1:4" ht="30" customHeight="1" x14ac:dyDescent="0.25">
      <c r="A22" s="7" t="s">
        <v>39</v>
      </c>
      <c r="B22" s="11" t="s">
        <v>17</v>
      </c>
      <c r="C22" s="13">
        <f>'вир. нас.'!C23+'трансп. нас.'!C20+'постач. нас.'!C19</f>
        <v>1821.3264379999998</v>
      </c>
      <c r="D22" s="13">
        <f>C22/D31*1000</f>
        <v>15.070468813609809</v>
      </c>
    </row>
    <row r="23" spans="1:4" ht="15.75" customHeight="1" x14ac:dyDescent="0.25">
      <c r="A23" s="7" t="s">
        <v>40</v>
      </c>
      <c r="B23" s="11" t="s">
        <v>13</v>
      </c>
      <c r="C23" s="13">
        <f>'вир. нас.'!C24+'трансп. нас.'!C21+'постач. нас.'!C20</f>
        <v>240.608868</v>
      </c>
      <c r="D23" s="13">
        <f>C23/D31*1000</f>
        <v>1.9909052906813178</v>
      </c>
    </row>
    <row r="24" spans="1:4" ht="18" customHeight="1" x14ac:dyDescent="0.25">
      <c r="A24" s="8" t="s">
        <v>41</v>
      </c>
      <c r="B24" s="10" t="s">
        <v>18</v>
      </c>
      <c r="C24" s="12">
        <f>C7+C21</f>
        <v>147908.90804200002</v>
      </c>
      <c r="D24" s="12">
        <f>C24/D31*1000</f>
        <v>1223.8643987124963</v>
      </c>
    </row>
    <row r="25" spans="1:4" ht="18" customHeight="1" x14ac:dyDescent="0.25">
      <c r="A25" s="8" t="s">
        <v>42</v>
      </c>
      <c r="B25" s="10" t="s">
        <v>98</v>
      </c>
      <c r="C25" s="12"/>
      <c r="D25" s="12"/>
    </row>
    <row r="26" spans="1:4" ht="20.25" customHeight="1" x14ac:dyDescent="0.25">
      <c r="A26" s="8" t="s">
        <v>45</v>
      </c>
      <c r="B26" s="10" t="s">
        <v>95</v>
      </c>
      <c r="C26" s="12">
        <f>C27+C28+C25</f>
        <v>0</v>
      </c>
      <c r="D26" s="12">
        <v>0</v>
      </c>
    </row>
    <row r="27" spans="1:4" ht="18" hidden="1" customHeight="1" x14ac:dyDescent="0.25">
      <c r="A27" s="7" t="s">
        <v>43</v>
      </c>
      <c r="B27" s="11" t="s">
        <v>19</v>
      </c>
      <c r="C27" s="13">
        <v>0</v>
      </c>
      <c r="D27" s="13">
        <v>0</v>
      </c>
    </row>
    <row r="28" spans="1:4" ht="21" hidden="1" customHeight="1" x14ac:dyDescent="0.25">
      <c r="A28" s="7" t="s">
        <v>44</v>
      </c>
      <c r="B28" s="11" t="s">
        <v>20</v>
      </c>
      <c r="C28" s="13">
        <v>0</v>
      </c>
      <c r="D28" s="13">
        <v>0</v>
      </c>
    </row>
    <row r="29" spans="1:4" ht="31.5" customHeight="1" x14ac:dyDescent="0.25">
      <c r="A29" s="8" t="s">
        <v>46</v>
      </c>
      <c r="B29" s="10" t="s">
        <v>54</v>
      </c>
      <c r="C29" s="12">
        <f>C24+C26</f>
        <v>147908.90804200002</v>
      </c>
      <c r="D29" s="12">
        <f>C29/D31*1000</f>
        <v>1223.8643987124963</v>
      </c>
    </row>
    <row r="30" spans="1:4" ht="27.75" customHeight="1" x14ac:dyDescent="0.25">
      <c r="A30" s="8" t="s">
        <v>47</v>
      </c>
      <c r="B30" s="10" t="s">
        <v>88</v>
      </c>
      <c r="C30" s="12"/>
      <c r="D30" s="12">
        <f>D29</f>
        <v>1223.8643987124963</v>
      </c>
    </row>
    <row r="31" spans="1:4" ht="30.75" customHeight="1" x14ac:dyDescent="0.25">
      <c r="A31" s="8" t="s">
        <v>97</v>
      </c>
      <c r="B31" s="10" t="s">
        <v>23</v>
      </c>
      <c r="C31" s="8"/>
      <c r="D31" s="8">
        <v>120854</v>
      </c>
    </row>
    <row r="32" spans="1:4" ht="15.75" x14ac:dyDescent="0.25">
      <c r="A32" s="1"/>
      <c r="B32" s="4"/>
      <c r="C32" s="3"/>
      <c r="D32" s="3"/>
    </row>
    <row r="33" spans="1:5" ht="15.75" x14ac:dyDescent="0.25">
      <c r="A33" s="1"/>
      <c r="B33" s="31" t="s">
        <v>100</v>
      </c>
      <c r="C33" s="32"/>
      <c r="D33" s="32" t="s">
        <v>101</v>
      </c>
      <c r="E33" s="32"/>
    </row>
    <row r="34" spans="1:5" ht="15.75" x14ac:dyDescent="0.25">
      <c r="A34" s="1"/>
      <c r="B34" s="31"/>
      <c r="C34" s="22"/>
      <c r="D34" s="38"/>
      <c r="E34" s="38"/>
    </row>
    <row r="35" spans="1:5" ht="15.75" x14ac:dyDescent="0.25">
      <c r="A35" s="1"/>
      <c r="B35" s="31" t="s">
        <v>102</v>
      </c>
      <c r="C35" s="22"/>
      <c r="E35" s="32"/>
    </row>
    <row r="36" spans="1:5" ht="15.75" x14ac:dyDescent="0.25">
      <c r="A36" s="1"/>
      <c r="B36" s="31" t="s">
        <v>103</v>
      </c>
      <c r="C36" s="22"/>
      <c r="D36" s="32" t="s">
        <v>104</v>
      </c>
      <c r="E36" s="32"/>
    </row>
    <row r="37" spans="1:5" ht="15.75" x14ac:dyDescent="0.25">
      <c r="A37" s="1"/>
      <c r="B37" s="4"/>
      <c r="C37" s="34"/>
      <c r="D37" s="34"/>
    </row>
  </sheetData>
  <mergeCells count="9">
    <mergeCell ref="C37:D37"/>
    <mergeCell ref="C1:D1"/>
    <mergeCell ref="C2:D2"/>
    <mergeCell ref="A3:D3"/>
    <mergeCell ref="C4:D4"/>
    <mergeCell ref="A5:A6"/>
    <mergeCell ref="B5:B6"/>
    <mergeCell ref="C5:D5"/>
    <mergeCell ref="D34:E34"/>
  </mergeCells>
  <pageMargins left="0.70866141732283472" right="0.51181102362204722" top="0.19685039370078741" bottom="0.1574803149606299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0"/>
  </sheetPr>
  <dimension ref="A1:E37"/>
  <sheetViews>
    <sheetView topLeftCell="A6" workbookViewId="0">
      <selection activeCell="C14" sqref="C14"/>
    </sheetView>
  </sheetViews>
  <sheetFormatPr defaultRowHeight="15" x14ac:dyDescent="0.25"/>
  <cols>
    <col min="2" max="2" width="44.28515625" customWidth="1"/>
    <col min="3" max="3" width="17.7109375" customWidth="1"/>
    <col min="4" max="4" width="15.5703125" customWidth="1"/>
  </cols>
  <sheetData>
    <row r="1" spans="1:4" ht="15.75" x14ac:dyDescent="0.25">
      <c r="A1" s="1"/>
      <c r="B1" s="1"/>
      <c r="C1" s="34" t="s">
        <v>59</v>
      </c>
      <c r="D1" s="34"/>
    </row>
    <row r="2" spans="1:4" ht="36.75" customHeight="1" x14ac:dyDescent="0.25">
      <c r="A2" s="1"/>
      <c r="B2" s="1"/>
      <c r="C2" s="35" t="s">
        <v>99</v>
      </c>
      <c r="D2" s="35"/>
    </row>
    <row r="3" spans="1:4" ht="34.5" customHeight="1" x14ac:dyDescent="0.25">
      <c r="A3" s="36" t="s">
        <v>73</v>
      </c>
      <c r="B3" s="36"/>
      <c r="C3" s="36"/>
      <c r="D3" s="36"/>
    </row>
    <row r="4" spans="1:4" ht="15.75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91</v>
      </c>
      <c r="D5" s="37"/>
    </row>
    <row r="6" spans="1:4" ht="15.75" x14ac:dyDescent="0.25">
      <c r="A6" s="37"/>
      <c r="B6" s="37"/>
      <c r="C6" s="23" t="s">
        <v>2</v>
      </c>
      <c r="D6" s="15" t="s">
        <v>3</v>
      </c>
    </row>
    <row r="7" spans="1:4" ht="15.75" x14ac:dyDescent="0.25">
      <c r="A7" s="8">
        <v>1</v>
      </c>
      <c r="B7" s="9" t="s">
        <v>4</v>
      </c>
      <c r="C7" s="12">
        <f>C8+C18+C14+C15</f>
        <v>22979.945334999997</v>
      </c>
      <c r="D7" s="12">
        <f>C7/D31*1000</f>
        <v>1206.8031370129186</v>
      </c>
    </row>
    <row r="8" spans="1:4" ht="16.5" customHeight="1" x14ac:dyDescent="0.25">
      <c r="A8" s="8" t="s">
        <v>24</v>
      </c>
      <c r="B8" s="10" t="s">
        <v>5</v>
      </c>
      <c r="C8" s="12">
        <f>C9+C10+C11+C12+C13</f>
        <v>20426.867085999998</v>
      </c>
      <c r="D8" s="12">
        <f>C8/D31*1000</f>
        <v>1072.7269764730593</v>
      </c>
    </row>
    <row r="9" spans="1:4" ht="27.75" customHeight="1" x14ac:dyDescent="0.25">
      <c r="A9" s="23" t="s">
        <v>25</v>
      </c>
      <c r="B9" s="11" t="s">
        <v>6</v>
      </c>
      <c r="C9" s="13">
        <f>'вир. бюдж'!C9</f>
        <v>18595.37</v>
      </c>
      <c r="D9" s="13">
        <f>C9/D31*1000</f>
        <v>976.5450057767041</v>
      </c>
    </row>
    <row r="10" spans="1:4" ht="18" customHeight="1" x14ac:dyDescent="0.25">
      <c r="A10" s="15" t="s">
        <v>26</v>
      </c>
      <c r="B10" s="11" t="s">
        <v>48</v>
      </c>
      <c r="C10" s="13">
        <f>'вир. бюдж'!C10+'трансп. бюдж.'!C9</f>
        <v>792.47836700000005</v>
      </c>
      <c r="D10" s="13">
        <f>C10/D31*1000</f>
        <v>41.6173913979624</v>
      </c>
    </row>
    <row r="11" spans="1:4" ht="18.75" customHeight="1" x14ac:dyDescent="0.25">
      <c r="A11" s="23" t="s">
        <v>27</v>
      </c>
      <c r="B11" s="11" t="s">
        <v>7</v>
      </c>
      <c r="C11" s="13">
        <f>'вир. бюдж'!C11</f>
        <v>940.34</v>
      </c>
      <c r="D11" s="13">
        <f>C11/D31*1000</f>
        <v>49.382417813254911</v>
      </c>
    </row>
    <row r="12" spans="1:4" ht="30" customHeight="1" x14ac:dyDescent="0.25">
      <c r="A12" s="15" t="s">
        <v>29</v>
      </c>
      <c r="B12" s="11" t="s">
        <v>9</v>
      </c>
      <c r="C12" s="13">
        <f>'вир. бюдж'!C13+'трансп. бюдж.'!C10+постач.бюдж.!C9</f>
        <v>75.944925999999995</v>
      </c>
      <c r="D12" s="13">
        <f>C12/D31*1000</f>
        <v>3.9882851591219408</v>
      </c>
    </row>
    <row r="13" spans="1:4" ht="29.25" customHeight="1" x14ac:dyDescent="0.25">
      <c r="A13" s="15" t="s">
        <v>30</v>
      </c>
      <c r="B13" s="11" t="s">
        <v>10</v>
      </c>
      <c r="C13" s="13">
        <f>'вир. бюдж'!C14+'трансп. бюдж.'!C11+постач.бюдж.!C10</f>
        <v>22.733793000000002</v>
      </c>
      <c r="D13" s="13">
        <f>C13/D31*1000</f>
        <v>1.1938763260161749</v>
      </c>
    </row>
    <row r="14" spans="1:4" ht="27.75" customHeight="1" x14ac:dyDescent="0.25">
      <c r="A14" s="8" t="s">
        <v>31</v>
      </c>
      <c r="B14" s="10" t="s">
        <v>16</v>
      </c>
      <c r="C14" s="12">
        <f>'вир. бюдж'!C15+'трансп. бюдж.'!C12+постач.бюдж.!C11</f>
        <v>1708.4527760000001</v>
      </c>
      <c r="D14" s="12">
        <f>C14/D31*1000</f>
        <v>89.720238210272029</v>
      </c>
    </row>
    <row r="15" spans="1:4" ht="18.75" customHeight="1" x14ac:dyDescent="0.25">
      <c r="A15" s="8" t="s">
        <v>32</v>
      </c>
      <c r="B15" s="10" t="s">
        <v>11</v>
      </c>
      <c r="C15" s="12">
        <f>C16+C17</f>
        <v>696.11087900000007</v>
      </c>
      <c r="D15" s="12">
        <f>C15/D31*1000</f>
        <v>36.556605346077099</v>
      </c>
    </row>
    <row r="16" spans="1:4" ht="15" customHeight="1" x14ac:dyDescent="0.25">
      <c r="A16" s="15" t="s">
        <v>33</v>
      </c>
      <c r="B16" s="11" t="s">
        <v>12</v>
      </c>
      <c r="C16" s="13">
        <f>'вир. бюдж'!C17+'трансп. бюдж.'!C14+постач.бюдж.!C13</f>
        <v>362.12151299999999</v>
      </c>
      <c r="D16" s="13">
        <f>C16/D31*1000</f>
        <v>19.016989444386091</v>
      </c>
    </row>
    <row r="17" spans="1:4" ht="18" customHeight="1" x14ac:dyDescent="0.25">
      <c r="A17" s="15" t="s">
        <v>34</v>
      </c>
      <c r="B17" s="11" t="s">
        <v>13</v>
      </c>
      <c r="C17" s="13">
        <f>'вир. бюдж'!C18+'трансп. бюдж.'!C15+постач.бюдж.!C14</f>
        <v>333.98936600000002</v>
      </c>
      <c r="D17" s="13">
        <f>C17/D31*1000</f>
        <v>17.539615901691</v>
      </c>
    </row>
    <row r="18" spans="1:4" ht="18.75" customHeight="1" x14ac:dyDescent="0.25">
      <c r="A18" s="8" t="s">
        <v>35</v>
      </c>
      <c r="B18" s="10" t="s">
        <v>14</v>
      </c>
      <c r="C18" s="12">
        <f>C19+C20</f>
        <v>148.51459399999999</v>
      </c>
      <c r="D18" s="12">
        <f>C18/D31*1000</f>
        <v>7.7993169835101348</v>
      </c>
    </row>
    <row r="19" spans="1:4" ht="30" customHeight="1" x14ac:dyDescent="0.25">
      <c r="A19" s="15" t="s">
        <v>36</v>
      </c>
      <c r="B19" s="11" t="s">
        <v>17</v>
      </c>
      <c r="C19" s="13">
        <f>'вир. бюдж'!C20+'трансп. бюдж.'!C17+постач.бюдж.!C16</f>
        <v>140.39199099999999</v>
      </c>
      <c r="D19" s="13">
        <f>C19/D31*1000</f>
        <v>7.3727544900745716</v>
      </c>
    </row>
    <row r="20" spans="1:4" ht="15.75" customHeight="1" x14ac:dyDescent="0.25">
      <c r="A20" s="15" t="s">
        <v>37</v>
      </c>
      <c r="B20" s="11" t="s">
        <v>13</v>
      </c>
      <c r="C20" s="13">
        <f>'вир. бюдж'!C21+'трансп. бюдж.'!C18+постач.бюдж.!C17</f>
        <v>8.1226029999999998</v>
      </c>
      <c r="D20" s="13">
        <f>C20/D31*1000</f>
        <v>0.42656249343556346</v>
      </c>
    </row>
    <row r="21" spans="1:4" ht="18.75" customHeight="1" x14ac:dyDescent="0.25">
      <c r="A21" s="8" t="s">
        <v>38</v>
      </c>
      <c r="B21" s="10" t="s">
        <v>15</v>
      </c>
      <c r="C21" s="12">
        <f>C22+C23</f>
        <v>324.88269099999997</v>
      </c>
      <c r="D21" s="12">
        <f>C21/D31*1000</f>
        <v>17.061374382942965</v>
      </c>
    </row>
    <row r="22" spans="1:4" ht="30" customHeight="1" x14ac:dyDescent="0.25">
      <c r="A22" s="15" t="s">
        <v>39</v>
      </c>
      <c r="B22" s="11" t="s">
        <v>17</v>
      </c>
      <c r="C22" s="13">
        <f>'вир. бюдж'!C23+'трансп. бюдж.'!C20+постач.бюдж.!C19</f>
        <v>286.97186699999997</v>
      </c>
      <c r="D22" s="13">
        <f>C22/D31*1000</f>
        <v>15.070468805797708</v>
      </c>
    </row>
    <row r="23" spans="1:4" ht="18" customHeight="1" x14ac:dyDescent="0.25">
      <c r="A23" s="15" t="s">
        <v>40</v>
      </c>
      <c r="B23" s="11" t="s">
        <v>13</v>
      </c>
      <c r="C23" s="13">
        <f>'вир. бюдж'!C24+'трансп. бюдж.'!C21+постач.бюдж.!C20</f>
        <v>37.910823999999998</v>
      </c>
      <c r="D23" s="13">
        <f>C23/D31*1000</f>
        <v>1.9909055771452577</v>
      </c>
    </row>
    <row r="24" spans="1:4" ht="19.5" customHeight="1" x14ac:dyDescent="0.25">
      <c r="A24" s="8" t="s">
        <v>41</v>
      </c>
      <c r="B24" s="10" t="s">
        <v>18</v>
      </c>
      <c r="C24" s="12">
        <f>C7+C21</f>
        <v>23304.828025999996</v>
      </c>
      <c r="D24" s="12">
        <f>C24/D31*1000</f>
        <v>1223.8645113958614</v>
      </c>
    </row>
    <row r="25" spans="1:4" ht="19.5" customHeight="1" x14ac:dyDescent="0.25">
      <c r="A25" s="8" t="s">
        <v>42</v>
      </c>
      <c r="B25" s="10" t="s">
        <v>98</v>
      </c>
      <c r="C25" s="12"/>
      <c r="D25" s="12"/>
    </row>
    <row r="26" spans="1:4" ht="17.25" customHeight="1" x14ac:dyDescent="0.25">
      <c r="A26" s="8" t="s">
        <v>45</v>
      </c>
      <c r="B26" s="10" t="s">
        <v>95</v>
      </c>
      <c r="C26" s="12">
        <f>C27+C28+C25</f>
        <v>0</v>
      </c>
      <c r="D26" s="12">
        <v>0</v>
      </c>
    </row>
    <row r="27" spans="1:4" ht="18" hidden="1" customHeight="1" x14ac:dyDescent="0.25">
      <c r="A27" s="15" t="s">
        <v>43</v>
      </c>
      <c r="B27" s="11" t="s">
        <v>19</v>
      </c>
      <c r="C27" s="13">
        <v>0</v>
      </c>
      <c r="D27" s="13">
        <v>0</v>
      </c>
    </row>
    <row r="28" spans="1:4" ht="26.25" hidden="1" customHeight="1" x14ac:dyDescent="0.25">
      <c r="A28" s="15" t="s">
        <v>44</v>
      </c>
      <c r="B28" s="11" t="s">
        <v>20</v>
      </c>
      <c r="C28" s="13">
        <v>0</v>
      </c>
      <c r="D28" s="13">
        <v>0</v>
      </c>
    </row>
    <row r="29" spans="1:4" ht="28.5" customHeight="1" x14ac:dyDescent="0.25">
      <c r="A29" s="8" t="s">
        <v>46</v>
      </c>
      <c r="B29" s="10" t="s">
        <v>54</v>
      </c>
      <c r="C29" s="12">
        <f>C24+C26</f>
        <v>23304.828025999996</v>
      </c>
      <c r="D29" s="12">
        <f>C29/D31*1000</f>
        <v>1223.8645113958614</v>
      </c>
    </row>
    <row r="30" spans="1:4" ht="20.25" customHeight="1" x14ac:dyDescent="0.25">
      <c r="A30" s="8" t="s">
        <v>47</v>
      </c>
      <c r="B30" s="10" t="s">
        <v>87</v>
      </c>
      <c r="C30" s="12"/>
      <c r="D30" s="12">
        <f>D29</f>
        <v>1223.8645113958614</v>
      </c>
    </row>
    <row r="31" spans="1:4" ht="30.75" customHeight="1" x14ac:dyDescent="0.25">
      <c r="A31" s="8" t="s">
        <v>97</v>
      </c>
      <c r="B31" s="10" t="s">
        <v>23</v>
      </c>
      <c r="C31" s="8"/>
      <c r="D31" s="8">
        <v>19042</v>
      </c>
    </row>
    <row r="32" spans="1:4" ht="15.75" x14ac:dyDescent="0.25">
      <c r="A32" s="1"/>
      <c r="B32" s="4"/>
      <c r="C32" s="14"/>
      <c r="D32" s="14"/>
    </row>
    <row r="33" spans="1:5" ht="15.75" x14ac:dyDescent="0.25">
      <c r="A33" s="1"/>
      <c r="B33" s="31" t="s">
        <v>100</v>
      </c>
      <c r="C33" s="32"/>
      <c r="D33" s="32" t="s">
        <v>101</v>
      </c>
      <c r="E33" s="32"/>
    </row>
    <row r="34" spans="1:5" ht="15.75" x14ac:dyDescent="0.25">
      <c r="A34" s="1"/>
      <c r="B34" s="31"/>
      <c r="C34" s="22"/>
      <c r="D34" s="38"/>
      <c r="E34" s="38"/>
    </row>
    <row r="35" spans="1:5" ht="15.75" x14ac:dyDescent="0.25">
      <c r="A35" s="1"/>
      <c r="B35" s="31" t="s">
        <v>102</v>
      </c>
      <c r="C35" s="22"/>
      <c r="E35" s="32"/>
    </row>
    <row r="36" spans="1:5" ht="15.75" x14ac:dyDescent="0.25">
      <c r="A36" s="1"/>
      <c r="B36" s="31" t="s">
        <v>103</v>
      </c>
      <c r="C36" s="22"/>
      <c r="D36" s="32" t="s">
        <v>104</v>
      </c>
      <c r="E36" s="32"/>
    </row>
    <row r="37" spans="1:5" ht="15.75" x14ac:dyDescent="0.25">
      <c r="B37" s="4"/>
      <c r="C37" s="34"/>
      <c r="D37" s="34"/>
    </row>
  </sheetData>
  <mergeCells count="9">
    <mergeCell ref="C37:D37"/>
    <mergeCell ref="C1:D1"/>
    <mergeCell ref="C2:D2"/>
    <mergeCell ref="A3:D3"/>
    <mergeCell ref="C4:D4"/>
    <mergeCell ref="A5:A6"/>
    <mergeCell ref="B5:B6"/>
    <mergeCell ref="C5:D5"/>
    <mergeCell ref="D34:E34"/>
  </mergeCells>
  <pageMargins left="0.70866141732283472" right="0.51181102362204722" top="0.15748031496062992" bottom="0.15748031496062992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0"/>
  </sheetPr>
  <dimension ref="A1:E37"/>
  <sheetViews>
    <sheetView tabSelected="1" topLeftCell="A3" workbookViewId="0">
      <selection activeCell="C14" sqref="C14"/>
    </sheetView>
  </sheetViews>
  <sheetFormatPr defaultRowHeight="15" x14ac:dyDescent="0.25"/>
  <cols>
    <col min="2" max="2" width="48.5703125" customWidth="1"/>
    <col min="3" max="3" width="14.5703125" customWidth="1"/>
    <col min="4" max="4" width="18.140625" customWidth="1"/>
  </cols>
  <sheetData>
    <row r="1" spans="1:4" ht="15.75" x14ac:dyDescent="0.25">
      <c r="B1" s="1"/>
      <c r="C1" s="34" t="s">
        <v>67</v>
      </c>
      <c r="D1" s="34"/>
    </row>
    <row r="2" spans="1:4" ht="38.25" customHeight="1" x14ac:dyDescent="0.25">
      <c r="A2" s="1"/>
      <c r="B2" s="1"/>
      <c r="C2" s="35" t="s">
        <v>99</v>
      </c>
      <c r="D2" s="35"/>
    </row>
    <row r="3" spans="1:4" ht="37.5" customHeight="1" x14ac:dyDescent="0.25">
      <c r="A3" s="36" t="s">
        <v>72</v>
      </c>
      <c r="B3" s="36"/>
      <c r="C3" s="36"/>
      <c r="D3" s="36"/>
    </row>
    <row r="4" spans="1:4" ht="32.25" customHeight="1" x14ac:dyDescent="0.25">
      <c r="A4" s="1"/>
      <c r="B4" s="1"/>
      <c r="C4" s="39"/>
      <c r="D4" s="39"/>
    </row>
    <row r="5" spans="1:4" ht="31.5" customHeight="1" x14ac:dyDescent="0.25">
      <c r="A5" s="37" t="s">
        <v>0</v>
      </c>
      <c r="B5" s="37" t="s">
        <v>1</v>
      </c>
      <c r="C5" s="40" t="s">
        <v>94</v>
      </c>
      <c r="D5" s="40"/>
    </row>
    <row r="6" spans="1:4" ht="15.75" x14ac:dyDescent="0.25">
      <c r="A6" s="37"/>
      <c r="B6" s="37"/>
      <c r="C6" s="23" t="s">
        <v>2</v>
      </c>
      <c r="D6" s="15" t="s">
        <v>3</v>
      </c>
    </row>
    <row r="7" spans="1:4" ht="15.75" x14ac:dyDescent="0.25">
      <c r="A7" s="8">
        <v>1</v>
      </c>
      <c r="B7" s="9" t="s">
        <v>4</v>
      </c>
      <c r="C7" s="12">
        <f>C8+C14+C15+C18</f>
        <v>18.826059000000001</v>
      </c>
      <c r="D7" s="12">
        <f>C7/D31*1000</f>
        <v>1206.7986538461539</v>
      </c>
    </row>
    <row r="8" spans="1:4" ht="18.75" customHeight="1" x14ac:dyDescent="0.25">
      <c r="A8" s="8" t="s">
        <v>24</v>
      </c>
      <c r="B8" s="10" t="s">
        <v>5</v>
      </c>
      <c r="C8" s="12">
        <f>C9+C10+C11+C12+C13</f>
        <v>16.895623000000001</v>
      </c>
      <c r="D8" s="12">
        <f>D9+D10+D11+D12+D13</f>
        <v>1072.7294871794873</v>
      </c>
    </row>
    <row r="9" spans="1:4" ht="30" customHeight="1" x14ac:dyDescent="0.25">
      <c r="A9" s="23" t="s">
        <v>25</v>
      </c>
      <c r="B9" s="11" t="s">
        <v>6</v>
      </c>
      <c r="C9" s="13">
        <f>15.356393+0.03883</f>
        <v>15.395223000000001</v>
      </c>
      <c r="D9" s="13">
        <v>976.55</v>
      </c>
    </row>
    <row r="10" spans="1:4" ht="18" customHeight="1" x14ac:dyDescent="0.25">
      <c r="A10" s="15" t="s">
        <v>26</v>
      </c>
      <c r="B10" s="11" t="s">
        <v>48</v>
      </c>
      <c r="C10" s="13">
        <v>0.649231</v>
      </c>
      <c r="D10" s="13">
        <f>C10/D31*1000</f>
        <v>41.617371794871794</v>
      </c>
    </row>
    <row r="11" spans="1:4" ht="18.75" customHeight="1" x14ac:dyDescent="0.25">
      <c r="A11" s="23" t="s">
        <v>27</v>
      </c>
      <c r="B11" s="11" t="s">
        <v>7</v>
      </c>
      <c r="C11" s="13">
        <v>0.77032800000000001</v>
      </c>
      <c r="D11" s="13">
        <f>C11/D31*1000</f>
        <v>49.38</v>
      </c>
    </row>
    <row r="12" spans="1:4" ht="30" customHeight="1" x14ac:dyDescent="0.25">
      <c r="A12" s="15" t="s">
        <v>29</v>
      </c>
      <c r="B12" s="11" t="s">
        <v>9</v>
      </c>
      <c r="C12" s="13">
        <v>6.2217000000000001E-2</v>
      </c>
      <c r="D12" s="13">
        <f>C12/D31*1000</f>
        <v>3.9882692307692311</v>
      </c>
    </row>
    <row r="13" spans="1:4" ht="28.5" customHeight="1" x14ac:dyDescent="0.25">
      <c r="A13" s="15" t="s">
        <v>30</v>
      </c>
      <c r="B13" s="11" t="s">
        <v>10</v>
      </c>
      <c r="C13" s="13">
        <v>1.8624000000000002E-2</v>
      </c>
      <c r="D13" s="13">
        <f>C13/D31*1000</f>
        <v>1.193846153846154</v>
      </c>
    </row>
    <row r="14" spans="1:4" ht="29.25" customHeight="1" x14ac:dyDescent="0.25">
      <c r="A14" s="8" t="s">
        <v>31</v>
      </c>
      <c r="B14" s="10" t="s">
        <v>16</v>
      </c>
      <c r="C14" s="12">
        <v>1.2384839999999999</v>
      </c>
      <c r="D14" s="12">
        <v>89.72</v>
      </c>
    </row>
    <row r="15" spans="1:4" ht="18" customHeight="1" x14ac:dyDescent="0.25">
      <c r="A15" s="8" t="s">
        <v>32</v>
      </c>
      <c r="B15" s="10" t="s">
        <v>11</v>
      </c>
      <c r="C15" s="12">
        <f>C16+C17</f>
        <v>0.57028299999999998</v>
      </c>
      <c r="D15" s="12">
        <f>C15/D31*1000</f>
        <v>36.556602564102562</v>
      </c>
    </row>
    <row r="16" spans="1:4" ht="17.25" customHeight="1" x14ac:dyDescent="0.25">
      <c r="A16" s="15" t="s">
        <v>33</v>
      </c>
      <c r="B16" s="11" t="s">
        <v>12</v>
      </c>
      <c r="C16" s="13">
        <v>0.29666500000000001</v>
      </c>
      <c r="D16" s="13">
        <f>C16/D31*1000</f>
        <v>19.016987179487181</v>
      </c>
    </row>
    <row r="17" spans="1:4" ht="21" customHeight="1" x14ac:dyDescent="0.25">
      <c r="A17" s="15" t="s">
        <v>34</v>
      </c>
      <c r="B17" s="11" t="s">
        <v>13</v>
      </c>
      <c r="C17" s="13">
        <v>0.27361799999999997</v>
      </c>
      <c r="D17" s="13">
        <f>C17/D31*1000</f>
        <v>17.539615384615384</v>
      </c>
    </row>
    <row r="18" spans="1:4" ht="16.5" customHeight="1" x14ac:dyDescent="0.25">
      <c r="A18" s="8" t="s">
        <v>35</v>
      </c>
      <c r="B18" s="10" t="s">
        <v>14</v>
      </c>
      <c r="C18" s="12">
        <f>C19+C20</f>
        <v>0.121669</v>
      </c>
      <c r="D18" s="12">
        <f>D19+D20</f>
        <v>7.7992948717948725</v>
      </c>
    </row>
    <row r="19" spans="1:4" ht="30.75" customHeight="1" x14ac:dyDescent="0.25">
      <c r="A19" s="15" t="s">
        <v>36</v>
      </c>
      <c r="B19" s="11" t="s">
        <v>17</v>
      </c>
      <c r="C19" s="13">
        <v>0.11501500000000001</v>
      </c>
      <c r="D19" s="13">
        <f>C19/D31*1000</f>
        <v>7.3727564102564109</v>
      </c>
    </row>
    <row r="20" spans="1:4" ht="16.5" customHeight="1" x14ac:dyDescent="0.25">
      <c r="A20" s="15" t="s">
        <v>37</v>
      </c>
      <c r="B20" s="11" t="s">
        <v>13</v>
      </c>
      <c r="C20" s="13">
        <v>6.6540000000000002E-3</v>
      </c>
      <c r="D20" s="13">
        <f>C20/D31*1000</f>
        <v>0.42653846153846153</v>
      </c>
    </row>
    <row r="21" spans="1:4" ht="21" customHeight="1" x14ac:dyDescent="0.25">
      <c r="A21" s="8" t="s">
        <v>38</v>
      </c>
      <c r="B21" s="10" t="s">
        <v>15</v>
      </c>
      <c r="C21" s="12">
        <f>C22+C23</f>
        <v>0.26615699999999998</v>
      </c>
      <c r="D21" s="12">
        <f>C21/D31*1000</f>
        <v>17.061346153846152</v>
      </c>
    </row>
    <row r="22" spans="1:4" ht="30" customHeight="1" x14ac:dyDescent="0.25">
      <c r="A22" s="15" t="s">
        <v>39</v>
      </c>
      <c r="B22" s="11" t="s">
        <v>17</v>
      </c>
      <c r="C22" s="13">
        <v>0.235099</v>
      </c>
      <c r="D22" s="13">
        <f>C22/D31*1000</f>
        <v>15.070448717948718</v>
      </c>
    </row>
    <row r="23" spans="1:4" ht="14.25" customHeight="1" x14ac:dyDescent="0.25">
      <c r="A23" s="15" t="s">
        <v>40</v>
      </c>
      <c r="B23" s="11" t="s">
        <v>13</v>
      </c>
      <c r="C23" s="13">
        <v>3.1057999999999999E-2</v>
      </c>
      <c r="D23" s="13">
        <f>C23/D31*1000</f>
        <v>1.9908974358974358</v>
      </c>
    </row>
    <row r="24" spans="1:4" ht="16.5" customHeight="1" x14ac:dyDescent="0.25">
      <c r="A24" s="8" t="s">
        <v>41</v>
      </c>
      <c r="B24" s="10" t="s">
        <v>18</v>
      </c>
      <c r="C24" s="12">
        <f>C7+C21</f>
        <v>19.092216000000001</v>
      </c>
      <c r="D24" s="12">
        <f>D7+D21</f>
        <v>1223.8600000000001</v>
      </c>
    </row>
    <row r="25" spans="1:4" ht="16.5" customHeight="1" x14ac:dyDescent="0.25">
      <c r="A25" s="8" t="s">
        <v>42</v>
      </c>
      <c r="B25" s="10" t="s">
        <v>98</v>
      </c>
      <c r="C25" s="12"/>
      <c r="D25" s="12"/>
    </row>
    <row r="26" spans="1:4" ht="15" customHeight="1" x14ac:dyDescent="0.25">
      <c r="A26" s="8" t="s">
        <v>45</v>
      </c>
      <c r="B26" s="10" t="s">
        <v>95</v>
      </c>
      <c r="C26" s="12">
        <f>C27+C28+C25</f>
        <v>0</v>
      </c>
      <c r="D26" s="12">
        <v>0</v>
      </c>
    </row>
    <row r="27" spans="1:4" ht="16.5" hidden="1" customHeight="1" x14ac:dyDescent="0.25">
      <c r="A27" s="15" t="s">
        <v>43</v>
      </c>
      <c r="B27" s="11" t="s">
        <v>19</v>
      </c>
      <c r="C27" s="13">
        <v>0</v>
      </c>
      <c r="D27" s="13">
        <v>0</v>
      </c>
    </row>
    <row r="28" spans="1:4" ht="20.25" hidden="1" customHeight="1" x14ac:dyDescent="0.25">
      <c r="A28" s="15" t="s">
        <v>44</v>
      </c>
      <c r="B28" s="11" t="s">
        <v>20</v>
      </c>
      <c r="C28" s="13">
        <v>0</v>
      </c>
      <c r="D28" s="13">
        <v>0</v>
      </c>
    </row>
    <row r="29" spans="1:4" ht="28.5" customHeight="1" x14ac:dyDescent="0.25">
      <c r="A29" s="8" t="s">
        <v>46</v>
      </c>
      <c r="B29" s="10" t="s">
        <v>54</v>
      </c>
      <c r="C29" s="12">
        <f>C24+C26</f>
        <v>19.092216000000001</v>
      </c>
      <c r="D29" s="12">
        <f>D24</f>
        <v>1223.8600000000001</v>
      </c>
    </row>
    <row r="30" spans="1:4" ht="18" customHeight="1" x14ac:dyDescent="0.25">
      <c r="A30" s="8" t="s">
        <v>47</v>
      </c>
      <c r="B30" s="10" t="s">
        <v>87</v>
      </c>
      <c r="C30" s="12"/>
      <c r="D30" s="12">
        <f>D29</f>
        <v>1223.8600000000001</v>
      </c>
    </row>
    <row r="31" spans="1:4" ht="29.25" customHeight="1" x14ac:dyDescent="0.25">
      <c r="A31" s="8" t="s">
        <v>97</v>
      </c>
      <c r="B31" s="10" t="s">
        <v>23</v>
      </c>
      <c r="C31" s="8"/>
      <c r="D31" s="8">
        <v>15.6</v>
      </c>
    </row>
    <row r="32" spans="1:4" ht="15.75" x14ac:dyDescent="0.25">
      <c r="A32" s="1"/>
      <c r="B32" s="4"/>
      <c r="C32" s="14"/>
      <c r="D32" s="14"/>
    </row>
    <row r="33" spans="1:5" ht="15.75" x14ac:dyDescent="0.25">
      <c r="A33" s="1"/>
      <c r="B33" s="31" t="s">
        <v>100</v>
      </c>
      <c r="C33" s="33"/>
      <c r="D33" s="33" t="s">
        <v>101</v>
      </c>
      <c r="E33" s="33"/>
    </row>
    <row r="34" spans="1:5" ht="15.75" x14ac:dyDescent="0.25">
      <c r="A34" s="1"/>
      <c r="B34" s="31"/>
      <c r="C34" s="22"/>
      <c r="D34" s="38"/>
      <c r="E34" s="38"/>
    </row>
    <row r="35" spans="1:5" ht="15.75" x14ac:dyDescent="0.25">
      <c r="A35" s="1"/>
      <c r="B35" s="31" t="s">
        <v>102</v>
      </c>
      <c r="C35" s="22"/>
      <c r="E35" s="33"/>
    </row>
    <row r="36" spans="1:5" ht="15.75" x14ac:dyDescent="0.25">
      <c r="A36" s="1"/>
      <c r="B36" s="31" t="s">
        <v>103</v>
      </c>
      <c r="C36" s="22"/>
      <c r="D36" s="33" t="s">
        <v>104</v>
      </c>
      <c r="E36" s="33"/>
    </row>
    <row r="37" spans="1:5" ht="15.75" x14ac:dyDescent="0.25">
      <c r="B37" s="4"/>
      <c r="C37" s="34"/>
      <c r="D37" s="34"/>
    </row>
  </sheetData>
  <mergeCells count="9">
    <mergeCell ref="C37:D37"/>
    <mergeCell ref="C1:D1"/>
    <mergeCell ref="C2:D2"/>
    <mergeCell ref="A3:D3"/>
    <mergeCell ref="C4:D4"/>
    <mergeCell ref="A5:A6"/>
    <mergeCell ref="B5:B6"/>
    <mergeCell ref="C5:D5"/>
    <mergeCell ref="D34:E34"/>
  </mergeCells>
  <pageMargins left="0.70866141732283472" right="0.51181102362204722" top="0.35433070866141736" bottom="0.35433070866141736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theme="0"/>
  </sheetPr>
  <dimension ref="A1:E37"/>
  <sheetViews>
    <sheetView topLeftCell="A9" workbookViewId="0">
      <selection activeCell="D15" sqref="D15"/>
    </sheetView>
  </sheetViews>
  <sheetFormatPr defaultRowHeight="15" x14ac:dyDescent="0.25"/>
  <cols>
    <col min="2" max="2" width="48.5703125" customWidth="1"/>
    <col min="3" max="3" width="16.140625" customWidth="1"/>
    <col min="4" max="4" width="16.85546875" customWidth="1"/>
  </cols>
  <sheetData>
    <row r="1" spans="1:4" ht="15.75" x14ac:dyDescent="0.25">
      <c r="B1" s="1"/>
      <c r="C1" s="34" t="s">
        <v>63</v>
      </c>
      <c r="D1" s="34"/>
    </row>
    <row r="2" spans="1:4" ht="37.5" customHeight="1" x14ac:dyDescent="0.25">
      <c r="A2" s="1"/>
      <c r="B2" s="1"/>
      <c r="C2" s="35" t="s">
        <v>99</v>
      </c>
      <c r="D2" s="35"/>
    </row>
    <row r="3" spans="1:4" ht="31.5" customHeight="1" x14ac:dyDescent="0.25">
      <c r="A3" s="36" t="s">
        <v>71</v>
      </c>
      <c r="B3" s="36"/>
      <c r="C3" s="36"/>
      <c r="D3" s="36"/>
    </row>
    <row r="4" spans="1:4" ht="15.75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92</v>
      </c>
      <c r="D5" s="37"/>
    </row>
    <row r="6" spans="1:4" ht="15.75" x14ac:dyDescent="0.25">
      <c r="A6" s="37"/>
      <c r="B6" s="37"/>
      <c r="C6" s="23" t="s">
        <v>2</v>
      </c>
      <c r="D6" s="21" t="s">
        <v>3</v>
      </c>
    </row>
    <row r="7" spans="1:4" ht="15.75" x14ac:dyDescent="0.25">
      <c r="A7" s="8">
        <v>1</v>
      </c>
      <c r="B7" s="9" t="s">
        <v>4</v>
      </c>
      <c r="C7" s="12">
        <f>C8+C18+C14+C15</f>
        <v>3024.2465380000003</v>
      </c>
      <c r="D7" s="12">
        <f>D8+D14+D15+D18</f>
        <v>1206.8022897047088</v>
      </c>
    </row>
    <row r="8" spans="1:4" ht="19.5" customHeight="1" x14ac:dyDescent="0.25">
      <c r="A8" s="8" t="s">
        <v>24</v>
      </c>
      <c r="B8" s="10" t="s">
        <v>5</v>
      </c>
      <c r="C8" s="12">
        <f>C9+C10+C11+C12+C13</f>
        <v>2688.2516800000003</v>
      </c>
      <c r="D8" s="12">
        <f>C8/D31*1000</f>
        <v>1072.7261292897049</v>
      </c>
    </row>
    <row r="9" spans="1:4" ht="30.75" customHeight="1" x14ac:dyDescent="0.25">
      <c r="A9" s="23" t="s">
        <v>25</v>
      </c>
      <c r="B9" s="11" t="s">
        <v>6</v>
      </c>
      <c r="C9" s="13">
        <f>'вир. інші'!C9</f>
        <v>2447.2220000000002</v>
      </c>
      <c r="D9" s="13">
        <f>C9/D31*1000</f>
        <v>976.54509177972875</v>
      </c>
    </row>
    <row r="10" spans="1:4" ht="19.5" customHeight="1" x14ac:dyDescent="0.25">
      <c r="A10" s="21" t="s">
        <v>26</v>
      </c>
      <c r="B10" s="11" t="s">
        <v>48</v>
      </c>
      <c r="C10" s="13">
        <f>'вир. інші'!C10+'трансп. інші'!C9</f>
        <v>104.293183</v>
      </c>
      <c r="D10" s="13">
        <f>C10/D31*1000</f>
        <v>41.617391460494815</v>
      </c>
    </row>
    <row r="11" spans="1:4" ht="17.25" customHeight="1" x14ac:dyDescent="0.25">
      <c r="A11" s="23" t="s">
        <v>27</v>
      </c>
      <c r="B11" s="11" t="s">
        <v>7</v>
      </c>
      <c r="C11" s="13">
        <f>'вир. інші'!C11</f>
        <v>123.75</v>
      </c>
      <c r="D11" s="13">
        <f>C11/D31*1000</f>
        <v>49.381484437350359</v>
      </c>
    </row>
    <row r="12" spans="1:4" ht="28.5" customHeight="1" x14ac:dyDescent="0.25">
      <c r="A12" s="21" t="s">
        <v>29</v>
      </c>
      <c r="B12" s="11" t="s">
        <v>9</v>
      </c>
      <c r="C12" s="13">
        <f>'вир. інші'!C13+'трансп. інші'!C10+'постач. інші'!C9</f>
        <v>9.9946429999999999</v>
      </c>
      <c r="D12" s="13">
        <f>C12/D31*1000</f>
        <v>3.9882853152434157</v>
      </c>
    </row>
    <row r="13" spans="1:4" ht="29.25" customHeight="1" x14ac:dyDescent="0.25">
      <c r="A13" s="21" t="s">
        <v>30</v>
      </c>
      <c r="B13" s="11" t="s">
        <v>10</v>
      </c>
      <c r="C13" s="13">
        <f>'вир. інші'!C14+'трансп. інші'!C11+'постач. інші'!C10</f>
        <v>2.991854</v>
      </c>
      <c r="D13" s="13">
        <f>C13/D31*1000</f>
        <v>1.1938762968874701</v>
      </c>
    </row>
    <row r="14" spans="1:4" ht="29.25" customHeight="1" x14ac:dyDescent="0.25">
      <c r="A14" s="8" t="s">
        <v>31</v>
      </c>
      <c r="B14" s="10" t="s">
        <v>16</v>
      </c>
      <c r="C14" s="12">
        <f>'вир. інші'!C15+'трансп. інші'!C12+'постач. інші'!C11</f>
        <v>224.83891699999998</v>
      </c>
      <c r="D14" s="12">
        <f>C14/D31*1000</f>
        <v>89.720238228252185</v>
      </c>
    </row>
    <row r="15" spans="1:4" ht="18" customHeight="1" x14ac:dyDescent="0.25">
      <c r="A15" s="8" t="s">
        <v>32</v>
      </c>
      <c r="B15" s="10" t="s">
        <v>11</v>
      </c>
      <c r="C15" s="12">
        <f>C16+C17</f>
        <v>91.610854000000003</v>
      </c>
      <c r="D15" s="12">
        <f>C15/D31*1000</f>
        <v>36.556605746209101</v>
      </c>
    </row>
    <row r="16" spans="1:4" ht="21.75" customHeight="1" x14ac:dyDescent="0.25">
      <c r="A16" s="21" t="s">
        <v>33</v>
      </c>
      <c r="B16" s="11" t="s">
        <v>12</v>
      </c>
      <c r="C16" s="13">
        <f>'вир. інші'!C17+'трансп. інші'!C14+'постач. інші'!C13</f>
        <v>47.656576000000001</v>
      </c>
      <c r="D16" s="13">
        <f>C16/D31*1000</f>
        <v>19.016989624900241</v>
      </c>
    </row>
    <row r="17" spans="1:4" ht="18.75" customHeight="1" x14ac:dyDescent="0.25">
      <c r="A17" s="21" t="s">
        <v>34</v>
      </c>
      <c r="B17" s="11" t="s">
        <v>13</v>
      </c>
      <c r="C17" s="13">
        <f>'вир. інші'!C18+'трансп. інші'!C15+'постач. інші'!C14</f>
        <v>43.954278000000002</v>
      </c>
      <c r="D17" s="13">
        <f>C17/D31*1000</f>
        <v>17.53961612130886</v>
      </c>
    </row>
    <row r="18" spans="1:4" ht="21.75" customHeight="1" x14ac:dyDescent="0.25">
      <c r="A18" s="8" t="s">
        <v>35</v>
      </c>
      <c r="B18" s="10" t="s">
        <v>14</v>
      </c>
      <c r="C18" s="12">
        <f>C19+C20</f>
        <v>19.545086999999995</v>
      </c>
      <c r="D18" s="12">
        <f>C18/D31*1000</f>
        <v>7.7993164405426958</v>
      </c>
    </row>
    <row r="19" spans="1:4" ht="27.75" customHeight="1" x14ac:dyDescent="0.25">
      <c r="A19" s="21" t="s">
        <v>36</v>
      </c>
      <c r="B19" s="11" t="s">
        <v>17</v>
      </c>
      <c r="C19" s="13">
        <f>'вир. інші'!C20+'трансп. інші'!C17+'постач. інші'!C16</f>
        <v>18.476121999999997</v>
      </c>
      <c r="D19" s="13">
        <f>C19/D31*1000</f>
        <v>7.3727541899441329</v>
      </c>
    </row>
    <row r="20" spans="1:4" ht="15.75" customHeight="1" x14ac:dyDescent="0.25">
      <c r="A20" s="21" t="s">
        <v>37</v>
      </c>
      <c r="B20" s="11" t="s">
        <v>13</v>
      </c>
      <c r="C20" s="13">
        <v>1.0689649999999999</v>
      </c>
      <c r="D20" s="13">
        <f>C20/D31*1000</f>
        <v>0.4265622505985634</v>
      </c>
    </row>
    <row r="21" spans="1:4" ht="15.75" customHeight="1" x14ac:dyDescent="0.25">
      <c r="A21" s="8" t="s">
        <v>38</v>
      </c>
      <c r="B21" s="10" t="s">
        <v>15</v>
      </c>
      <c r="C21" s="12">
        <f>C22+C23</f>
        <v>42.755805000000002</v>
      </c>
      <c r="D21" s="12">
        <f>C21/D31*1000</f>
        <v>17.061374700718275</v>
      </c>
    </row>
    <row r="22" spans="1:4" ht="27" customHeight="1" x14ac:dyDescent="0.25">
      <c r="A22" s="21" t="s">
        <v>39</v>
      </c>
      <c r="B22" s="11" t="s">
        <v>17</v>
      </c>
      <c r="C22" s="13">
        <v>37.766595000000002</v>
      </c>
      <c r="D22" s="13">
        <f>C22/D31*1000</f>
        <v>15.070468874700721</v>
      </c>
    </row>
    <row r="23" spans="1:4" ht="16.5" customHeight="1" x14ac:dyDescent="0.25">
      <c r="A23" s="21" t="s">
        <v>40</v>
      </c>
      <c r="B23" s="11" t="s">
        <v>13</v>
      </c>
      <c r="C23" s="13">
        <f>'вир. інші'!C24+'трансп. інші'!C21+'постач. інші'!C20</f>
        <v>4.9892099999999999</v>
      </c>
      <c r="D23" s="13">
        <f>C23/D31*1000</f>
        <v>1.9909058260175581</v>
      </c>
    </row>
    <row r="24" spans="1:4" ht="17.25" customHeight="1" x14ac:dyDescent="0.25">
      <c r="A24" s="8" t="s">
        <v>41</v>
      </c>
      <c r="B24" s="10" t="s">
        <v>18</v>
      </c>
      <c r="C24" s="12">
        <f>C7+C21</f>
        <v>3067.0023430000001</v>
      </c>
      <c r="D24" s="12">
        <f>C24/D31*1000</f>
        <v>1223.863664405427</v>
      </c>
    </row>
    <row r="25" spans="1:4" ht="17.25" customHeight="1" x14ac:dyDescent="0.25">
      <c r="A25" s="8" t="s">
        <v>42</v>
      </c>
      <c r="B25" s="10" t="s">
        <v>98</v>
      </c>
      <c r="C25" s="12"/>
      <c r="D25" s="12"/>
    </row>
    <row r="26" spans="1:4" ht="16.5" customHeight="1" x14ac:dyDescent="0.25">
      <c r="A26" s="8" t="s">
        <v>45</v>
      </c>
      <c r="B26" s="10" t="s">
        <v>95</v>
      </c>
      <c r="C26" s="12">
        <f>C27+C28+C25</f>
        <v>0</v>
      </c>
      <c r="D26" s="12">
        <v>0</v>
      </c>
    </row>
    <row r="27" spans="1:4" ht="18" hidden="1" customHeight="1" x14ac:dyDescent="0.25">
      <c r="A27" s="21" t="s">
        <v>43</v>
      </c>
      <c r="B27" s="11" t="s">
        <v>19</v>
      </c>
      <c r="C27" s="13">
        <v>0</v>
      </c>
      <c r="D27" s="13">
        <v>0</v>
      </c>
    </row>
    <row r="28" spans="1:4" ht="19.5" hidden="1" customHeight="1" x14ac:dyDescent="0.25">
      <c r="A28" s="21" t="s">
        <v>44</v>
      </c>
      <c r="B28" s="11" t="s">
        <v>20</v>
      </c>
      <c r="C28" s="13">
        <v>0</v>
      </c>
      <c r="D28" s="13">
        <v>0</v>
      </c>
    </row>
    <row r="29" spans="1:4" ht="29.25" customHeight="1" x14ac:dyDescent="0.25">
      <c r="A29" s="8" t="s">
        <v>46</v>
      </c>
      <c r="B29" s="10" t="s">
        <v>54</v>
      </c>
      <c r="C29" s="12">
        <f>C24+C26</f>
        <v>3067.0023430000001</v>
      </c>
      <c r="D29" s="12">
        <f>C29/D31*1000</f>
        <v>1223.863664405427</v>
      </c>
    </row>
    <row r="30" spans="1:4" ht="23.25" customHeight="1" x14ac:dyDescent="0.25">
      <c r="A30" s="8" t="s">
        <v>47</v>
      </c>
      <c r="B30" s="10" t="s">
        <v>87</v>
      </c>
      <c r="C30" s="12"/>
      <c r="D30" s="12">
        <f>D29</f>
        <v>1223.863664405427</v>
      </c>
    </row>
    <row r="31" spans="1:4" ht="28.5" customHeight="1" x14ac:dyDescent="0.25">
      <c r="A31" s="8" t="s">
        <v>97</v>
      </c>
      <c r="B31" s="10" t="s">
        <v>23</v>
      </c>
      <c r="C31" s="8"/>
      <c r="D31" s="8">
        <v>2506</v>
      </c>
    </row>
    <row r="32" spans="1:4" ht="15.75" x14ac:dyDescent="0.25">
      <c r="A32" s="1"/>
      <c r="B32" s="4"/>
      <c r="C32" s="20"/>
      <c r="D32" s="20"/>
    </row>
    <row r="33" spans="1:5" ht="15.75" x14ac:dyDescent="0.25">
      <c r="A33" s="1"/>
      <c r="B33" s="31" t="s">
        <v>100</v>
      </c>
      <c r="C33" s="33"/>
      <c r="D33" s="33" t="s">
        <v>101</v>
      </c>
      <c r="E33" s="33"/>
    </row>
    <row r="34" spans="1:5" ht="15.75" x14ac:dyDescent="0.25">
      <c r="A34" s="1"/>
      <c r="B34" s="31"/>
      <c r="C34" s="22"/>
      <c r="D34" s="38"/>
      <c r="E34" s="38"/>
    </row>
    <row r="35" spans="1:5" ht="15.75" x14ac:dyDescent="0.25">
      <c r="A35" s="1"/>
      <c r="B35" s="31" t="s">
        <v>102</v>
      </c>
      <c r="C35" s="22"/>
      <c r="E35" s="33"/>
    </row>
    <row r="36" spans="1:5" ht="15.75" x14ac:dyDescent="0.25">
      <c r="A36" s="1"/>
      <c r="B36" s="31" t="s">
        <v>103</v>
      </c>
      <c r="C36" s="22"/>
      <c r="D36" s="33" t="s">
        <v>104</v>
      </c>
      <c r="E36" s="33"/>
    </row>
    <row r="37" spans="1:5" ht="15.75" x14ac:dyDescent="0.25">
      <c r="B37" s="4"/>
      <c r="C37" s="34"/>
      <c r="D37" s="34"/>
    </row>
  </sheetData>
  <mergeCells count="9">
    <mergeCell ref="C37:D37"/>
    <mergeCell ref="C1:D1"/>
    <mergeCell ref="C2:D2"/>
    <mergeCell ref="A3:D3"/>
    <mergeCell ref="C4:D4"/>
    <mergeCell ref="A5:A6"/>
    <mergeCell ref="B5:B6"/>
    <mergeCell ref="C5:D5"/>
    <mergeCell ref="D34:E34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41"/>
  <sheetViews>
    <sheetView topLeftCell="A3" workbookViewId="0">
      <selection activeCell="D9" sqref="D9"/>
    </sheetView>
  </sheetViews>
  <sheetFormatPr defaultRowHeight="15" x14ac:dyDescent="0.25"/>
  <cols>
    <col min="2" max="2" width="48.140625" customWidth="1"/>
    <col min="3" max="3" width="16.42578125" customWidth="1"/>
    <col min="4" max="4" width="18.140625" customWidth="1"/>
  </cols>
  <sheetData>
    <row r="1" spans="1:4" ht="15.75" x14ac:dyDescent="0.25">
      <c r="A1" s="1"/>
      <c r="B1" s="1"/>
      <c r="C1" s="34" t="s">
        <v>60</v>
      </c>
      <c r="D1" s="34"/>
    </row>
    <row r="2" spans="1:4" ht="31.5" customHeight="1" x14ac:dyDescent="0.25">
      <c r="A2" s="1"/>
      <c r="B2" s="1"/>
      <c r="C2" s="35" t="s">
        <v>99</v>
      </c>
      <c r="D2" s="35"/>
    </row>
    <row r="3" spans="1:4" ht="42" customHeight="1" x14ac:dyDescent="0.25">
      <c r="A3" s="36" t="s">
        <v>85</v>
      </c>
      <c r="B3" s="36"/>
      <c r="C3" s="36"/>
      <c r="D3" s="36"/>
    </row>
    <row r="4" spans="1:4" ht="6.75" customHeight="1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91</v>
      </c>
      <c r="D5" s="37"/>
    </row>
    <row r="6" spans="1:4" ht="15.75" x14ac:dyDescent="0.25">
      <c r="A6" s="37"/>
      <c r="B6" s="37"/>
      <c r="C6" s="23" t="s">
        <v>2</v>
      </c>
      <c r="D6" s="7" t="s">
        <v>3</v>
      </c>
    </row>
    <row r="7" spans="1:4" ht="19.5" customHeight="1" x14ac:dyDescent="0.25">
      <c r="A7" s="8">
        <v>1</v>
      </c>
      <c r="B7" s="9" t="s">
        <v>4</v>
      </c>
      <c r="C7" s="12">
        <f>C8+C19+C15+C16</f>
        <v>21773.704703999996</v>
      </c>
      <c r="D7" s="12">
        <f>C7/D33*1000</f>
        <v>1143.4568167209325</v>
      </c>
    </row>
    <row r="8" spans="1:4" ht="15.75" customHeight="1" x14ac:dyDescent="0.25">
      <c r="A8" s="8" t="s">
        <v>24</v>
      </c>
      <c r="B8" s="10" t="s">
        <v>5</v>
      </c>
      <c r="C8" s="12">
        <f>C9+C10+C11+C13+C14</f>
        <v>20295.370112999997</v>
      </c>
      <c r="D8" s="12">
        <f>C8/D33*1000</f>
        <v>1065.8213482302276</v>
      </c>
    </row>
    <row r="9" spans="1:4" ht="28.5" customHeight="1" x14ac:dyDescent="0.25">
      <c r="A9" s="23" t="s">
        <v>25</v>
      </c>
      <c r="B9" s="11" t="s">
        <v>6</v>
      </c>
      <c r="C9" s="13">
        <v>18595.37</v>
      </c>
      <c r="D9" s="13">
        <f>C9/D33*1000</f>
        <v>976.5450057767041</v>
      </c>
    </row>
    <row r="10" spans="1:4" ht="17.25" customHeight="1" x14ac:dyDescent="0.25">
      <c r="A10" s="23" t="s">
        <v>26</v>
      </c>
      <c r="B10" s="11" t="s">
        <v>48</v>
      </c>
      <c r="C10" s="13">
        <v>706.14573600000006</v>
      </c>
      <c r="D10" s="13">
        <f>C10/D33*1000</f>
        <v>37.083590799285787</v>
      </c>
    </row>
    <row r="11" spans="1:4" ht="19.5" customHeight="1" x14ac:dyDescent="0.25">
      <c r="A11" s="23" t="s">
        <v>27</v>
      </c>
      <c r="B11" s="11" t="s">
        <v>7</v>
      </c>
      <c r="C11" s="13">
        <v>940.34</v>
      </c>
      <c r="D11" s="13">
        <f>C11/D33*1000</f>
        <v>49.382417813254911</v>
      </c>
    </row>
    <row r="12" spans="1:4" ht="29.25" hidden="1" customHeight="1" x14ac:dyDescent="0.25">
      <c r="A12" s="7" t="s">
        <v>28</v>
      </c>
      <c r="B12" s="11" t="s">
        <v>8</v>
      </c>
      <c r="C12" s="13">
        <v>0</v>
      </c>
      <c r="D12" s="13">
        <f>C12/D33*1000</f>
        <v>0</v>
      </c>
    </row>
    <row r="13" spans="1:4" ht="30" customHeight="1" x14ac:dyDescent="0.25">
      <c r="A13" s="7" t="s">
        <v>29</v>
      </c>
      <c r="B13" s="11" t="s">
        <v>9</v>
      </c>
      <c r="C13" s="13">
        <v>32.891390999999999</v>
      </c>
      <c r="D13" s="13">
        <f>C13/D33*1000</f>
        <v>1.7273075832370548</v>
      </c>
    </row>
    <row r="14" spans="1:4" ht="30.75" customHeight="1" x14ac:dyDescent="0.25">
      <c r="A14" s="7" t="s">
        <v>30</v>
      </c>
      <c r="B14" s="11" t="s">
        <v>10</v>
      </c>
      <c r="C14" s="13">
        <v>20.622986000000001</v>
      </c>
      <c r="D14" s="13">
        <f>C14/D33*1000</f>
        <v>1.0830262577460352</v>
      </c>
    </row>
    <row r="15" spans="1:4" ht="29.25" customHeight="1" x14ac:dyDescent="0.25">
      <c r="A15" s="8" t="s">
        <v>31</v>
      </c>
      <c r="B15" s="10" t="s">
        <v>16</v>
      </c>
      <c r="C15" s="12">
        <v>995.86591699999997</v>
      </c>
      <c r="D15" s="12">
        <f>C15/D33*1000</f>
        <v>52.298388667156807</v>
      </c>
    </row>
    <row r="16" spans="1:4" ht="17.25" customHeight="1" x14ac:dyDescent="0.25">
      <c r="A16" s="8" t="s">
        <v>32</v>
      </c>
      <c r="B16" s="10" t="s">
        <v>11</v>
      </c>
      <c r="C16" s="12">
        <f>C17+C18</f>
        <v>341.75109699999996</v>
      </c>
      <c r="D16" s="12">
        <f>C16/D33*1000</f>
        <v>17.947227024472216</v>
      </c>
    </row>
    <row r="17" spans="1:4" ht="23.25" customHeight="1" x14ac:dyDescent="0.25">
      <c r="A17" s="7" t="s">
        <v>33</v>
      </c>
      <c r="B17" s="11" t="s">
        <v>12</v>
      </c>
      <c r="C17" s="13">
        <v>228.68327199999999</v>
      </c>
      <c r="D17" s="13">
        <f>C17/D33*1000</f>
        <v>12.0094145572944</v>
      </c>
    </row>
    <row r="18" spans="1:4" ht="18.75" customHeight="1" x14ac:dyDescent="0.25">
      <c r="A18" s="7" t="s">
        <v>34</v>
      </c>
      <c r="B18" s="11" t="s">
        <v>13</v>
      </c>
      <c r="C18" s="13">
        <v>113.067825</v>
      </c>
      <c r="D18" s="13">
        <f>C18/D33*1000</f>
        <v>5.9378124671778174</v>
      </c>
    </row>
    <row r="19" spans="1:4" ht="17.25" customHeight="1" x14ac:dyDescent="0.25">
      <c r="A19" s="8" t="s">
        <v>35</v>
      </c>
      <c r="B19" s="10" t="s">
        <v>14</v>
      </c>
      <c r="C19" s="12">
        <f>C20+C21</f>
        <v>140.71757700000001</v>
      </c>
      <c r="D19" s="12">
        <f>C19/D33*1000</f>
        <v>7.3898527990757277</v>
      </c>
    </row>
    <row r="20" spans="1:4" ht="30.75" customHeight="1" x14ac:dyDescent="0.25">
      <c r="A20" s="7" t="s">
        <v>36</v>
      </c>
      <c r="B20" s="11" t="s">
        <v>17</v>
      </c>
      <c r="C20" s="13">
        <v>133.021411</v>
      </c>
      <c r="D20" s="13">
        <v>6.12</v>
      </c>
    </row>
    <row r="21" spans="1:4" ht="18.75" customHeight="1" x14ac:dyDescent="0.25">
      <c r="A21" s="7" t="s">
        <v>37</v>
      </c>
      <c r="B21" s="11" t="s">
        <v>13</v>
      </c>
      <c r="C21" s="13">
        <v>7.6961659999999998</v>
      </c>
      <c r="D21" s="13">
        <f>C21/D33*1000</f>
        <v>0.40416794454364041</v>
      </c>
    </row>
    <row r="22" spans="1:4" ht="14.25" customHeight="1" x14ac:dyDescent="0.25">
      <c r="A22" s="8" t="s">
        <v>38</v>
      </c>
      <c r="B22" s="10" t="s">
        <v>15</v>
      </c>
      <c r="C22" s="12">
        <f>C23+C24</f>
        <v>307.82634999999999</v>
      </c>
      <c r="D22" s="12">
        <f>C22/D33*1000</f>
        <v>16.165652242411511</v>
      </c>
    </row>
    <row r="23" spans="1:4" ht="28.5" customHeight="1" x14ac:dyDescent="0.25">
      <c r="A23" s="7" t="s">
        <v>39</v>
      </c>
      <c r="B23" s="11" t="s">
        <v>17</v>
      </c>
      <c r="C23" s="13">
        <v>271.905844</v>
      </c>
      <c r="D23" s="13">
        <f>C23/D33*1000</f>
        <v>14.279269194412352</v>
      </c>
    </row>
    <row r="24" spans="1:4" ht="20.25" customHeight="1" x14ac:dyDescent="0.25">
      <c r="A24" s="7" t="s">
        <v>40</v>
      </c>
      <c r="B24" s="11" t="s">
        <v>13</v>
      </c>
      <c r="C24" s="13">
        <v>35.920506000000003</v>
      </c>
      <c r="D24" s="13">
        <f>C24/D33*1000</f>
        <v>1.8863830479991599</v>
      </c>
    </row>
    <row r="25" spans="1:4" ht="19.5" customHeight="1" x14ac:dyDescent="0.25">
      <c r="A25" s="8" t="s">
        <v>41</v>
      </c>
      <c r="B25" s="10" t="s">
        <v>18</v>
      </c>
      <c r="C25" s="12">
        <f>C7+C22</f>
        <v>22081.531053999995</v>
      </c>
      <c r="D25" s="12">
        <f>C25/D33*1000</f>
        <v>1159.6224689633439</v>
      </c>
    </row>
    <row r="26" spans="1:4" ht="19.5" customHeight="1" x14ac:dyDescent="0.25">
      <c r="A26" s="8" t="s">
        <v>42</v>
      </c>
      <c r="B26" s="10" t="s">
        <v>98</v>
      </c>
      <c r="C26" s="12"/>
      <c r="D26" s="12"/>
    </row>
    <row r="27" spans="1:4" ht="16.5" customHeight="1" x14ac:dyDescent="0.25">
      <c r="A27" s="8" t="s">
        <v>45</v>
      </c>
      <c r="B27" s="10" t="s">
        <v>95</v>
      </c>
      <c r="C27" s="12">
        <f>C28+C29+C26</f>
        <v>0</v>
      </c>
      <c r="D27" s="12">
        <v>0</v>
      </c>
    </row>
    <row r="28" spans="1:4" ht="18" hidden="1" customHeight="1" x14ac:dyDescent="0.25">
      <c r="A28" s="7" t="s">
        <v>43</v>
      </c>
      <c r="B28" s="11" t="s">
        <v>19</v>
      </c>
      <c r="C28" s="13">
        <v>0</v>
      </c>
      <c r="D28" s="13">
        <v>0</v>
      </c>
    </row>
    <row r="29" spans="1:4" ht="17.25" hidden="1" customHeight="1" x14ac:dyDescent="0.25">
      <c r="A29" s="7" t="s">
        <v>44</v>
      </c>
      <c r="B29" s="11" t="s">
        <v>20</v>
      </c>
      <c r="C29" s="13">
        <v>0</v>
      </c>
      <c r="D29" s="13">
        <v>0</v>
      </c>
    </row>
    <row r="30" spans="1:4" ht="33" customHeight="1" x14ac:dyDescent="0.25">
      <c r="A30" s="8" t="s">
        <v>46</v>
      </c>
      <c r="B30" s="10" t="s">
        <v>21</v>
      </c>
      <c r="C30" s="12">
        <f>C25+C27</f>
        <v>22081.531053999995</v>
      </c>
      <c r="D30" s="12">
        <f>C30/D33*1000</f>
        <v>1159.6224689633439</v>
      </c>
    </row>
    <row r="31" spans="1:4" ht="27.75" customHeight="1" x14ac:dyDescent="0.25">
      <c r="A31" s="8" t="s">
        <v>47</v>
      </c>
      <c r="B31" s="10" t="s">
        <v>88</v>
      </c>
      <c r="C31" s="12"/>
      <c r="D31" s="12">
        <f>D30</f>
        <v>1159.6224689633439</v>
      </c>
    </row>
    <row r="32" spans="1:4" ht="17.25" customHeight="1" x14ac:dyDescent="0.25">
      <c r="A32" s="7" t="s">
        <v>96</v>
      </c>
      <c r="B32" s="11" t="s">
        <v>22</v>
      </c>
      <c r="C32" s="29"/>
      <c r="D32" s="13">
        <f>(C9+C12)/C30*100</f>
        <v>84.212321847272946</v>
      </c>
    </row>
    <row r="33" spans="1:5" ht="31.5" customHeight="1" x14ac:dyDescent="0.25">
      <c r="A33" s="8" t="s">
        <v>97</v>
      </c>
      <c r="B33" s="10" t="s">
        <v>23</v>
      </c>
      <c r="C33" s="8"/>
      <c r="D33" s="8">
        <v>19042</v>
      </c>
    </row>
    <row r="34" spans="1:5" ht="4.5" customHeight="1" x14ac:dyDescent="0.25">
      <c r="A34" s="1"/>
      <c r="B34" s="4"/>
      <c r="C34" s="2"/>
      <c r="D34" s="2"/>
    </row>
    <row r="35" spans="1:5" ht="15.75" x14ac:dyDescent="0.25">
      <c r="A35" s="1"/>
      <c r="B35" s="4"/>
      <c r="C35" s="2"/>
      <c r="D35" s="2"/>
    </row>
    <row r="36" spans="1:5" ht="15.75" x14ac:dyDescent="0.25">
      <c r="A36" s="1"/>
      <c r="B36" s="31" t="s">
        <v>100</v>
      </c>
      <c r="C36" s="32"/>
      <c r="D36" s="32" t="s">
        <v>101</v>
      </c>
      <c r="E36" s="32"/>
    </row>
    <row r="37" spans="1:5" ht="15.75" x14ac:dyDescent="0.25">
      <c r="A37" s="1"/>
      <c r="B37" s="31"/>
      <c r="C37" s="22"/>
      <c r="D37" s="38"/>
      <c r="E37" s="38"/>
    </row>
    <row r="38" spans="1:5" ht="15.75" customHeight="1" x14ac:dyDescent="0.25">
      <c r="A38" s="1"/>
      <c r="B38" s="31" t="s">
        <v>102</v>
      </c>
      <c r="C38" s="22"/>
      <c r="E38" s="32"/>
    </row>
    <row r="39" spans="1:5" ht="15.75" x14ac:dyDescent="0.25">
      <c r="A39" s="1"/>
      <c r="B39" s="31" t="s">
        <v>103</v>
      </c>
      <c r="C39" s="22"/>
      <c r="D39" s="32" t="s">
        <v>104</v>
      </c>
      <c r="E39" s="32"/>
    </row>
    <row r="40" spans="1:5" ht="15.75" x14ac:dyDescent="0.25">
      <c r="A40" s="1"/>
      <c r="B40" s="4"/>
      <c r="C40" s="2"/>
      <c r="D40" s="2"/>
    </row>
    <row r="41" spans="1:5" ht="15.75" x14ac:dyDescent="0.25">
      <c r="A41" s="1"/>
      <c r="B41" s="4"/>
      <c r="C41" s="2"/>
      <c r="D41" s="2"/>
    </row>
  </sheetData>
  <mergeCells count="8">
    <mergeCell ref="D37:E37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39"/>
  <sheetViews>
    <sheetView topLeftCell="A4" workbookViewId="0">
      <selection activeCell="C43" sqref="C43"/>
    </sheetView>
  </sheetViews>
  <sheetFormatPr defaultRowHeight="15" x14ac:dyDescent="0.25"/>
  <cols>
    <col min="2" max="2" width="42" customWidth="1"/>
    <col min="3" max="3" width="19.28515625" customWidth="1"/>
    <col min="4" max="4" width="18.5703125" customWidth="1"/>
  </cols>
  <sheetData>
    <row r="1" spans="1:4" ht="15.75" x14ac:dyDescent="0.25">
      <c r="B1" s="1"/>
      <c r="C1" s="34" t="s">
        <v>64</v>
      </c>
      <c r="D1" s="34"/>
    </row>
    <row r="2" spans="1:4" ht="39.75" customHeight="1" x14ac:dyDescent="0.25">
      <c r="A2" s="1"/>
      <c r="B2" s="1"/>
      <c r="C2" s="35" t="s">
        <v>99</v>
      </c>
      <c r="D2" s="35"/>
    </row>
    <row r="3" spans="1:4" ht="40.5" customHeight="1" x14ac:dyDescent="0.25">
      <c r="A3" s="36" t="s">
        <v>84</v>
      </c>
      <c r="B3" s="36"/>
      <c r="C3" s="36"/>
      <c r="D3" s="36"/>
    </row>
    <row r="4" spans="1:4" ht="6" customHeight="1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92</v>
      </c>
      <c r="D5" s="37"/>
    </row>
    <row r="6" spans="1:4" ht="15.75" x14ac:dyDescent="0.25">
      <c r="A6" s="37"/>
      <c r="B6" s="37"/>
      <c r="C6" s="23" t="s">
        <v>2</v>
      </c>
      <c r="D6" s="7" t="s">
        <v>3</v>
      </c>
    </row>
    <row r="7" spans="1:4" ht="15.75" x14ac:dyDescent="0.25">
      <c r="A7" s="8">
        <v>1</v>
      </c>
      <c r="B7" s="9" t="s">
        <v>4</v>
      </c>
      <c r="C7" s="12">
        <f>C8+C19+C15+C16</f>
        <v>2865.5006599999997</v>
      </c>
      <c r="D7" s="12">
        <f>C7/D33*1000</f>
        <v>1143.4559696727854</v>
      </c>
    </row>
    <row r="8" spans="1:4" ht="21.75" customHeight="1" x14ac:dyDescent="0.25">
      <c r="A8" s="8" t="s">
        <v>24</v>
      </c>
      <c r="B8" s="10" t="s">
        <v>5</v>
      </c>
      <c r="C8" s="12">
        <f>C9+C10+C11+C13+C14</f>
        <v>2670.9461759999999</v>
      </c>
      <c r="D8" s="12">
        <f>C8/D33*1000</f>
        <v>1065.820501197127</v>
      </c>
    </row>
    <row r="9" spans="1:4" ht="31.5" customHeight="1" x14ac:dyDescent="0.25">
      <c r="A9" s="23" t="s">
        <v>25</v>
      </c>
      <c r="B9" s="11" t="s">
        <v>6</v>
      </c>
      <c r="C9" s="13">
        <v>2447.2220000000002</v>
      </c>
      <c r="D9" s="13">
        <f>C9/D33*1000</f>
        <v>976.54509177972875</v>
      </c>
    </row>
    <row r="10" spans="1:4" ht="20.25" customHeight="1" x14ac:dyDescent="0.25">
      <c r="A10" s="7" t="s">
        <v>26</v>
      </c>
      <c r="B10" s="11" t="s">
        <v>48</v>
      </c>
      <c r="C10" s="13">
        <v>92.931478999999996</v>
      </c>
      <c r="D10" s="13">
        <f>C10/D33*1000</f>
        <v>37.083590981644051</v>
      </c>
    </row>
    <row r="11" spans="1:4" ht="21.75" customHeight="1" x14ac:dyDescent="0.25">
      <c r="A11" s="23" t="s">
        <v>27</v>
      </c>
      <c r="B11" s="11" t="s">
        <v>7</v>
      </c>
      <c r="C11" s="13">
        <v>123.75</v>
      </c>
      <c r="D11" s="13">
        <f>C11/D33*1000</f>
        <v>49.381484437350359</v>
      </c>
    </row>
    <row r="12" spans="1:4" ht="30.75" hidden="1" customHeight="1" x14ac:dyDescent="0.25">
      <c r="A12" s="7" t="s">
        <v>28</v>
      </c>
      <c r="B12" s="11" t="s">
        <v>8</v>
      </c>
      <c r="C12" s="13">
        <v>0</v>
      </c>
      <c r="D12" s="13">
        <f>C12/D33*1000</f>
        <v>0</v>
      </c>
    </row>
    <row r="13" spans="1:4" ht="28.5" customHeight="1" x14ac:dyDescent="0.25">
      <c r="A13" s="7" t="s">
        <v>29</v>
      </c>
      <c r="B13" s="11" t="s">
        <v>9</v>
      </c>
      <c r="C13" s="13">
        <v>4.328633</v>
      </c>
      <c r="D13" s="13">
        <f>C13/D33*1000</f>
        <v>1.727307661612131</v>
      </c>
    </row>
    <row r="14" spans="1:4" ht="29.25" customHeight="1" x14ac:dyDescent="0.25">
      <c r="A14" s="7" t="s">
        <v>30</v>
      </c>
      <c r="B14" s="11" t="s">
        <v>10</v>
      </c>
      <c r="C14" s="13">
        <v>2.714064</v>
      </c>
      <c r="D14" s="13">
        <f>C14/D33*1000</f>
        <v>1.0830263367916999</v>
      </c>
    </row>
    <row r="15" spans="1:4" ht="30" customHeight="1" x14ac:dyDescent="0.25">
      <c r="A15" s="8" t="s">
        <v>31</v>
      </c>
      <c r="B15" s="10" t="s">
        <v>16</v>
      </c>
      <c r="C15" s="12">
        <v>131.05976200000001</v>
      </c>
      <c r="D15" s="12">
        <f>C15/D33*1000</f>
        <v>52.298388667198729</v>
      </c>
    </row>
    <row r="16" spans="1:4" ht="18.75" customHeight="1" x14ac:dyDescent="0.25">
      <c r="A16" s="8" t="s">
        <v>32</v>
      </c>
      <c r="B16" s="10" t="s">
        <v>11</v>
      </c>
      <c r="C16" s="12">
        <f>C17+C18</f>
        <v>44.975751000000002</v>
      </c>
      <c r="D16" s="12">
        <f>C16/D33*1000</f>
        <v>17.947227055067838</v>
      </c>
    </row>
    <row r="17" spans="1:4" ht="17.25" customHeight="1" x14ac:dyDescent="0.25">
      <c r="A17" s="7" t="s">
        <v>33</v>
      </c>
      <c r="B17" s="11" t="s">
        <v>12</v>
      </c>
      <c r="C17" s="13">
        <v>30.095593000000001</v>
      </c>
      <c r="D17" s="13">
        <f>C17/D33*1000</f>
        <v>12.009414604948125</v>
      </c>
    </row>
    <row r="18" spans="1:4" ht="16.5" customHeight="1" x14ac:dyDescent="0.25">
      <c r="A18" s="7" t="s">
        <v>34</v>
      </c>
      <c r="B18" s="11" t="s">
        <v>13</v>
      </c>
      <c r="C18" s="13">
        <v>14.880158</v>
      </c>
      <c r="D18" s="13">
        <f>C18/D33*1000</f>
        <v>5.9378124501197131</v>
      </c>
    </row>
    <row r="19" spans="1:4" ht="19.5" customHeight="1" x14ac:dyDescent="0.25">
      <c r="A19" s="8" t="s">
        <v>35</v>
      </c>
      <c r="B19" s="10" t="s">
        <v>14</v>
      </c>
      <c r="C19" s="12">
        <f>C20+C21</f>
        <v>18.518970999999997</v>
      </c>
      <c r="D19" s="12">
        <f>C19/D33*1000</f>
        <v>7.3898527533918585</v>
      </c>
    </row>
    <row r="20" spans="1:4" ht="30" customHeight="1" x14ac:dyDescent="0.25">
      <c r="A20" s="7" t="s">
        <v>36</v>
      </c>
      <c r="B20" s="11" t="s">
        <v>17</v>
      </c>
      <c r="C20" s="13">
        <v>17.506125999999998</v>
      </c>
      <c r="D20" s="13">
        <v>6.12</v>
      </c>
    </row>
    <row r="21" spans="1:4" ht="17.25" customHeight="1" x14ac:dyDescent="0.25">
      <c r="A21" s="7" t="s">
        <v>37</v>
      </c>
      <c r="B21" s="11" t="s">
        <v>13</v>
      </c>
      <c r="C21" s="13">
        <v>1.012845</v>
      </c>
      <c r="D21" s="13">
        <f>C21/D33*1000</f>
        <v>0.40416799680766163</v>
      </c>
    </row>
    <row r="22" spans="1:4" ht="16.5" customHeight="1" x14ac:dyDescent="0.25">
      <c r="A22" s="8" t="s">
        <v>38</v>
      </c>
      <c r="B22" s="10" t="s">
        <v>15</v>
      </c>
      <c r="C22" s="12">
        <f>C23+C24</f>
        <v>40.511124999999993</v>
      </c>
      <c r="D22" s="12">
        <f>C22/D33*1000</f>
        <v>16.165652434158019</v>
      </c>
    </row>
    <row r="23" spans="1:4" ht="30.75" customHeight="1" x14ac:dyDescent="0.25">
      <c r="A23" s="7" t="s">
        <v>39</v>
      </c>
      <c r="B23" s="11" t="s">
        <v>17</v>
      </c>
      <c r="C23" s="13">
        <v>35.783848999999996</v>
      </c>
      <c r="D23" s="13">
        <f>C23/D33*1000</f>
        <v>14.279269353551475</v>
      </c>
    </row>
    <row r="24" spans="1:4" ht="18.75" customHeight="1" x14ac:dyDescent="0.25">
      <c r="A24" s="7" t="s">
        <v>40</v>
      </c>
      <c r="B24" s="11" t="s">
        <v>13</v>
      </c>
      <c r="C24" s="13">
        <v>4.7272759999999998</v>
      </c>
      <c r="D24" s="13">
        <f>C24/D33*1000</f>
        <v>1.8863830806065442</v>
      </c>
    </row>
    <row r="25" spans="1:4" ht="19.5" customHeight="1" x14ac:dyDescent="0.25">
      <c r="A25" s="8" t="s">
        <v>41</v>
      </c>
      <c r="B25" s="10" t="s">
        <v>18</v>
      </c>
      <c r="C25" s="12">
        <f>C7+C22</f>
        <v>2906.0117849999997</v>
      </c>
      <c r="D25" s="12">
        <f>C25/D33*1000</f>
        <v>1159.6216221069433</v>
      </c>
    </row>
    <row r="26" spans="1:4" ht="19.5" customHeight="1" x14ac:dyDescent="0.25">
      <c r="A26" s="8" t="s">
        <v>42</v>
      </c>
      <c r="B26" s="10" t="s">
        <v>98</v>
      </c>
      <c r="C26" s="12"/>
      <c r="D26" s="12"/>
    </row>
    <row r="27" spans="1:4" ht="16.5" customHeight="1" x14ac:dyDescent="0.25">
      <c r="A27" s="8" t="s">
        <v>45</v>
      </c>
      <c r="B27" s="10" t="s">
        <v>95</v>
      </c>
      <c r="C27" s="12">
        <f>C28+C29+C26</f>
        <v>0</v>
      </c>
      <c r="D27" s="12">
        <v>0</v>
      </c>
    </row>
    <row r="28" spans="1:4" ht="15" hidden="1" customHeight="1" x14ac:dyDescent="0.25">
      <c r="A28" s="7" t="s">
        <v>43</v>
      </c>
      <c r="B28" s="11" t="s">
        <v>19</v>
      </c>
      <c r="C28" s="13">
        <v>0</v>
      </c>
      <c r="D28" s="13">
        <v>0</v>
      </c>
    </row>
    <row r="29" spans="1:4" ht="29.25" hidden="1" customHeight="1" x14ac:dyDescent="0.25">
      <c r="A29" s="7" t="s">
        <v>44</v>
      </c>
      <c r="B29" s="11" t="s">
        <v>20</v>
      </c>
      <c r="C29" s="13">
        <v>0</v>
      </c>
      <c r="D29" s="13">
        <v>0</v>
      </c>
    </row>
    <row r="30" spans="1:4" ht="32.25" customHeight="1" x14ac:dyDescent="0.25">
      <c r="A30" s="8" t="s">
        <v>46</v>
      </c>
      <c r="B30" s="10" t="s">
        <v>21</v>
      </c>
      <c r="C30" s="12">
        <f>C25+C27</f>
        <v>2906.0117849999997</v>
      </c>
      <c r="D30" s="12">
        <f>C30/D33*1000</f>
        <v>1159.6216221069433</v>
      </c>
    </row>
    <row r="31" spans="1:4" ht="28.5" customHeight="1" x14ac:dyDescent="0.25">
      <c r="A31" s="8" t="s">
        <v>47</v>
      </c>
      <c r="B31" s="10" t="s">
        <v>88</v>
      </c>
      <c r="C31" s="12"/>
      <c r="D31" s="12">
        <f>D30</f>
        <v>1159.6216221069433</v>
      </c>
    </row>
    <row r="32" spans="1:4" ht="15" customHeight="1" x14ac:dyDescent="0.25">
      <c r="A32" s="7" t="s">
        <v>96</v>
      </c>
      <c r="B32" s="11" t="s">
        <v>22</v>
      </c>
      <c r="C32" s="29"/>
      <c r="D32" s="13">
        <f>(C9+C12)/C30*100</f>
        <v>84.212390762895708</v>
      </c>
    </row>
    <row r="33" spans="1:5" ht="32.25" customHeight="1" x14ac:dyDescent="0.25">
      <c r="A33" s="8" t="s">
        <v>97</v>
      </c>
      <c r="B33" s="10" t="s">
        <v>23</v>
      </c>
      <c r="C33" s="8"/>
      <c r="D33" s="8">
        <v>2506</v>
      </c>
    </row>
    <row r="34" spans="1:5" ht="3.75" customHeight="1" x14ac:dyDescent="0.25">
      <c r="A34" s="1"/>
      <c r="B34" s="4"/>
      <c r="C34" s="2"/>
      <c r="D34" s="2"/>
    </row>
    <row r="35" spans="1:5" ht="8.25" customHeight="1" x14ac:dyDescent="0.25">
      <c r="A35" s="1"/>
      <c r="B35" s="4"/>
      <c r="C35" s="2"/>
      <c r="D35" s="2"/>
    </row>
    <row r="36" spans="1:5" x14ac:dyDescent="0.25">
      <c r="B36" s="31" t="s">
        <v>100</v>
      </c>
      <c r="C36" s="32"/>
      <c r="D36" s="32" t="s">
        <v>101</v>
      </c>
      <c r="E36" s="32"/>
    </row>
    <row r="37" spans="1:5" x14ac:dyDescent="0.25">
      <c r="B37" s="31"/>
      <c r="C37" s="22"/>
      <c r="D37" s="38"/>
      <c r="E37" s="38"/>
    </row>
    <row r="38" spans="1:5" x14ac:dyDescent="0.25">
      <c r="B38" s="31" t="s">
        <v>102</v>
      </c>
      <c r="C38" s="22"/>
      <c r="E38" s="32"/>
    </row>
    <row r="39" spans="1:5" x14ac:dyDescent="0.25">
      <c r="B39" s="31" t="s">
        <v>103</v>
      </c>
      <c r="C39" s="22"/>
      <c r="D39" s="32" t="s">
        <v>104</v>
      </c>
      <c r="E39" s="32"/>
    </row>
  </sheetData>
  <mergeCells count="8">
    <mergeCell ref="D37:E37"/>
    <mergeCell ref="C1:D1"/>
    <mergeCell ref="C2:D2"/>
    <mergeCell ref="A3:D3"/>
    <mergeCell ref="C4:D4"/>
    <mergeCell ref="A5:A6"/>
    <mergeCell ref="B5:B6"/>
    <mergeCell ref="C5:D5"/>
  </mergeCells>
  <pageMargins left="0.70866141732283472" right="0.5118110236220472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37"/>
  <sheetViews>
    <sheetView topLeftCell="A7" workbookViewId="0">
      <selection activeCell="D19" sqref="D19"/>
    </sheetView>
  </sheetViews>
  <sheetFormatPr defaultRowHeight="15" x14ac:dyDescent="0.25"/>
  <cols>
    <col min="2" max="2" width="41.7109375" customWidth="1"/>
    <col min="3" max="3" width="15.7109375" customWidth="1"/>
    <col min="4" max="4" width="21" customWidth="1"/>
  </cols>
  <sheetData>
    <row r="1" spans="1:5" ht="15.75" x14ac:dyDescent="0.25">
      <c r="B1" s="1"/>
      <c r="C1" s="34" t="s">
        <v>68</v>
      </c>
      <c r="D1" s="34"/>
    </row>
    <row r="2" spans="1:5" ht="30" customHeight="1" x14ac:dyDescent="0.25">
      <c r="A2" s="1"/>
      <c r="B2" s="1"/>
      <c r="C2" s="35" t="s">
        <v>99</v>
      </c>
      <c r="D2" s="35"/>
    </row>
    <row r="3" spans="1:5" ht="34.5" customHeight="1" x14ac:dyDescent="0.25">
      <c r="A3" s="36" t="s">
        <v>83</v>
      </c>
      <c r="B3" s="36"/>
      <c r="C3" s="36"/>
      <c r="D3" s="36"/>
    </row>
    <row r="4" spans="1:5" ht="15.75" x14ac:dyDescent="0.25">
      <c r="A4" s="1"/>
      <c r="B4" s="1"/>
      <c r="C4" s="39"/>
      <c r="D4" s="39"/>
    </row>
    <row r="5" spans="1:5" ht="15.75" x14ac:dyDescent="0.25">
      <c r="A5" s="37" t="s">
        <v>0</v>
      </c>
      <c r="B5" s="37" t="s">
        <v>1</v>
      </c>
      <c r="C5" s="37" t="s">
        <v>94</v>
      </c>
      <c r="D5" s="37"/>
    </row>
    <row r="6" spans="1:5" ht="15.75" x14ac:dyDescent="0.25">
      <c r="A6" s="37"/>
      <c r="B6" s="37"/>
      <c r="C6" s="23" t="s">
        <v>2</v>
      </c>
      <c r="D6" s="17" t="s">
        <v>3</v>
      </c>
    </row>
    <row r="7" spans="1:5" ht="15.75" x14ac:dyDescent="0.25">
      <c r="A7" s="8">
        <v>1</v>
      </c>
      <c r="B7" s="9" t="s">
        <v>4</v>
      </c>
      <c r="C7" s="12">
        <f>C8+C18+C14+C15</f>
        <v>17.837862999999999</v>
      </c>
      <c r="D7" s="12">
        <f>C7/D31*1000</f>
        <v>1143.4527564102564</v>
      </c>
      <c r="E7" s="27"/>
    </row>
    <row r="8" spans="1:5" ht="20.25" customHeight="1" x14ac:dyDescent="0.25">
      <c r="A8" s="8" t="s">
        <v>24</v>
      </c>
      <c r="B8" s="10" t="s">
        <v>5</v>
      </c>
      <c r="C8" s="12">
        <f>C9+C10+C11+C12+C13</f>
        <v>16.626749</v>
      </c>
      <c r="D8" s="12">
        <f>D9+D10+D11+D12+D13</f>
        <v>1065.8239102564103</v>
      </c>
    </row>
    <row r="9" spans="1:5" ht="29.25" customHeight="1" x14ac:dyDescent="0.25">
      <c r="A9" s="23" t="s">
        <v>25</v>
      </c>
      <c r="B9" s="11" t="s">
        <v>6</v>
      </c>
      <c r="C9" s="13">
        <v>15.234404</v>
      </c>
      <c r="D9" s="13">
        <v>976.55</v>
      </c>
    </row>
    <row r="10" spans="1:5" ht="17.25" customHeight="1" x14ac:dyDescent="0.25">
      <c r="A10" s="17" t="s">
        <v>26</v>
      </c>
      <c r="B10" s="11" t="s">
        <v>48</v>
      </c>
      <c r="C10" s="13">
        <v>0.57850400000000002</v>
      </c>
      <c r="D10" s="13">
        <f>C10/D31*1000</f>
        <v>37.083589743589748</v>
      </c>
    </row>
    <row r="11" spans="1:5" ht="16.5" customHeight="1" x14ac:dyDescent="0.25">
      <c r="A11" s="23" t="s">
        <v>27</v>
      </c>
      <c r="B11" s="11" t="s">
        <v>7</v>
      </c>
      <c r="C11" s="13">
        <v>0.77</v>
      </c>
      <c r="D11" s="13">
        <v>49.38</v>
      </c>
    </row>
    <row r="12" spans="1:5" ht="29.25" customHeight="1" x14ac:dyDescent="0.25">
      <c r="A12" s="17" t="s">
        <v>29</v>
      </c>
      <c r="B12" s="11" t="s">
        <v>9</v>
      </c>
      <c r="C12" s="13">
        <v>2.6946000000000001E-2</v>
      </c>
      <c r="D12" s="13">
        <f>C12/D31*1000</f>
        <v>1.7273076923076924</v>
      </c>
    </row>
    <row r="13" spans="1:5" ht="28.5" customHeight="1" x14ac:dyDescent="0.25">
      <c r="A13" s="17" t="s">
        <v>30</v>
      </c>
      <c r="B13" s="11" t="s">
        <v>10</v>
      </c>
      <c r="C13" s="13">
        <v>1.6895E-2</v>
      </c>
      <c r="D13" s="13">
        <f>C13/D31*1000</f>
        <v>1.0830128205128207</v>
      </c>
    </row>
    <row r="14" spans="1:5" ht="27.75" customHeight="1" x14ac:dyDescent="0.25">
      <c r="A14" s="8" t="s">
        <v>31</v>
      </c>
      <c r="B14" s="10" t="s">
        <v>16</v>
      </c>
      <c r="C14" s="12">
        <v>0.815855</v>
      </c>
      <c r="D14" s="12">
        <f>C14/D31*1000</f>
        <v>52.298397435897442</v>
      </c>
    </row>
    <row r="15" spans="1:5" ht="15" customHeight="1" x14ac:dyDescent="0.25">
      <c r="A15" s="8" t="s">
        <v>32</v>
      </c>
      <c r="B15" s="10" t="s">
        <v>11</v>
      </c>
      <c r="C15" s="12">
        <f>C16+C17</f>
        <v>0.27997700000000003</v>
      </c>
      <c r="D15" s="12">
        <f>D16+D17</f>
        <v>17.947243589743593</v>
      </c>
    </row>
    <row r="16" spans="1:5" ht="18.75" customHeight="1" x14ac:dyDescent="0.25">
      <c r="A16" s="17" t="s">
        <v>33</v>
      </c>
      <c r="B16" s="11" t="s">
        <v>12</v>
      </c>
      <c r="C16" s="13">
        <v>0.18734700000000001</v>
      </c>
      <c r="D16" s="13">
        <f>C16/D31*1000</f>
        <v>12.009423076923078</v>
      </c>
    </row>
    <row r="17" spans="1:4" ht="18" customHeight="1" x14ac:dyDescent="0.25">
      <c r="A17" s="17" t="s">
        <v>34</v>
      </c>
      <c r="B17" s="11" t="s">
        <v>13</v>
      </c>
      <c r="C17" s="13">
        <v>9.2630000000000004E-2</v>
      </c>
      <c r="D17" s="13">
        <f>C17/D31*1000</f>
        <v>5.9378205128205135</v>
      </c>
    </row>
    <row r="18" spans="1:4" ht="18" customHeight="1" x14ac:dyDescent="0.25">
      <c r="A18" s="8" t="s">
        <v>35</v>
      </c>
      <c r="B18" s="10" t="s">
        <v>14</v>
      </c>
      <c r="C18" s="12">
        <f>C19+C20</f>
        <v>0.11528200000000001</v>
      </c>
      <c r="D18" s="12">
        <f>D19+D20</f>
        <v>6.5241666666666669</v>
      </c>
    </row>
    <row r="19" spans="1:4" ht="29.25" customHeight="1" x14ac:dyDescent="0.25">
      <c r="A19" s="17" t="s">
        <v>36</v>
      </c>
      <c r="B19" s="11" t="s">
        <v>17</v>
      </c>
      <c r="C19" s="13">
        <v>0.108977</v>
      </c>
      <c r="D19" s="13">
        <v>6.12</v>
      </c>
    </row>
    <row r="20" spans="1:4" ht="19.5" customHeight="1" x14ac:dyDescent="0.25">
      <c r="A20" s="17" t="s">
        <v>37</v>
      </c>
      <c r="B20" s="11" t="s">
        <v>13</v>
      </c>
      <c r="C20" s="13">
        <v>6.3049999999999998E-3</v>
      </c>
      <c r="D20" s="13">
        <f>C20/D31*1000</f>
        <v>0.40416666666666667</v>
      </c>
    </row>
    <row r="21" spans="1:4" ht="19.5" customHeight="1" x14ac:dyDescent="0.25">
      <c r="A21" s="8" t="s">
        <v>38</v>
      </c>
      <c r="B21" s="10" t="s">
        <v>15</v>
      </c>
      <c r="C21" s="12">
        <f>C22+C23</f>
        <v>0.25218499999999999</v>
      </c>
      <c r="D21" s="12">
        <f>C21/D31*1000</f>
        <v>16.165705128205129</v>
      </c>
    </row>
    <row r="22" spans="1:4" ht="28.5" customHeight="1" x14ac:dyDescent="0.25">
      <c r="A22" s="17" t="s">
        <v>39</v>
      </c>
      <c r="B22" s="11" t="s">
        <v>17</v>
      </c>
      <c r="C22" s="13">
        <v>0.22275700000000001</v>
      </c>
      <c r="D22" s="13">
        <f>C22/D31*1000</f>
        <v>14.279294871794873</v>
      </c>
    </row>
    <row r="23" spans="1:4" ht="18" customHeight="1" x14ac:dyDescent="0.25">
      <c r="A23" s="17" t="s">
        <v>40</v>
      </c>
      <c r="B23" s="11" t="s">
        <v>13</v>
      </c>
      <c r="C23" s="13">
        <v>2.9427999999999999E-2</v>
      </c>
      <c r="D23" s="13">
        <f>C23/D31*1000</f>
        <v>1.8864102564102563</v>
      </c>
    </row>
    <row r="24" spans="1:4" ht="17.25" customHeight="1" x14ac:dyDescent="0.25">
      <c r="A24" s="8" t="s">
        <v>41</v>
      </c>
      <c r="B24" s="10" t="s">
        <v>18</v>
      </c>
      <c r="C24" s="12">
        <f>C7+C21</f>
        <v>18.090047999999999</v>
      </c>
      <c r="D24" s="12">
        <f>D7+D21</f>
        <v>1159.6184615384616</v>
      </c>
    </row>
    <row r="25" spans="1:4" ht="17.25" customHeight="1" x14ac:dyDescent="0.25">
      <c r="A25" s="8" t="s">
        <v>42</v>
      </c>
      <c r="B25" s="10" t="s">
        <v>98</v>
      </c>
      <c r="C25" s="12"/>
      <c r="D25" s="12"/>
    </row>
    <row r="26" spans="1:4" ht="16.5" customHeight="1" x14ac:dyDescent="0.25">
      <c r="A26" s="8" t="s">
        <v>45</v>
      </c>
      <c r="B26" s="10" t="s">
        <v>95</v>
      </c>
      <c r="C26" s="12">
        <f>C27+C28+C25</f>
        <v>0</v>
      </c>
      <c r="D26" s="12">
        <f>D27+D28</f>
        <v>0</v>
      </c>
    </row>
    <row r="27" spans="1:4" ht="19.5" hidden="1" customHeight="1" x14ac:dyDescent="0.25">
      <c r="A27" s="17" t="s">
        <v>43</v>
      </c>
      <c r="B27" s="11" t="s">
        <v>19</v>
      </c>
      <c r="C27" s="13">
        <v>0</v>
      </c>
      <c r="D27" s="13">
        <v>0</v>
      </c>
    </row>
    <row r="28" spans="1:4" ht="31.5" hidden="1" customHeight="1" x14ac:dyDescent="0.25">
      <c r="A28" s="17" t="s">
        <v>44</v>
      </c>
      <c r="B28" s="11" t="s">
        <v>20</v>
      </c>
      <c r="C28" s="13">
        <v>0</v>
      </c>
      <c r="D28" s="13">
        <v>0</v>
      </c>
    </row>
    <row r="29" spans="1:4" ht="28.5" customHeight="1" x14ac:dyDescent="0.25">
      <c r="A29" s="8" t="s">
        <v>46</v>
      </c>
      <c r="B29" s="10" t="s">
        <v>21</v>
      </c>
      <c r="C29" s="12">
        <f>C24+C26</f>
        <v>18.090047999999999</v>
      </c>
      <c r="D29" s="12">
        <f>D24</f>
        <v>1159.6184615384616</v>
      </c>
    </row>
    <row r="30" spans="1:4" ht="29.25" customHeight="1" x14ac:dyDescent="0.25">
      <c r="A30" s="8" t="s">
        <v>47</v>
      </c>
      <c r="B30" s="10" t="s">
        <v>88</v>
      </c>
      <c r="C30" s="12"/>
      <c r="D30" s="12">
        <f>D29</f>
        <v>1159.6184615384616</v>
      </c>
    </row>
    <row r="31" spans="1:4" ht="29.25" customHeight="1" x14ac:dyDescent="0.25">
      <c r="A31" s="8" t="s">
        <v>97</v>
      </c>
      <c r="B31" s="10" t="s">
        <v>23</v>
      </c>
      <c r="C31" s="8"/>
      <c r="D31" s="8">
        <v>15.6</v>
      </c>
    </row>
    <row r="32" spans="1:4" ht="15.75" x14ac:dyDescent="0.25">
      <c r="A32" s="1"/>
      <c r="B32" s="4"/>
      <c r="C32" s="16"/>
      <c r="D32" s="16"/>
    </row>
    <row r="33" spans="1:5" ht="1.5" customHeight="1" x14ac:dyDescent="0.25">
      <c r="A33" s="1"/>
      <c r="B33" s="4"/>
      <c r="C33" s="16"/>
      <c r="D33" s="16"/>
    </row>
    <row r="34" spans="1:5" ht="15.75" x14ac:dyDescent="0.25">
      <c r="A34" s="1"/>
      <c r="B34" s="31" t="s">
        <v>100</v>
      </c>
      <c r="C34" s="32"/>
      <c r="D34" s="32" t="s">
        <v>101</v>
      </c>
      <c r="E34" s="32"/>
    </row>
    <row r="35" spans="1:5" ht="15.75" x14ac:dyDescent="0.25">
      <c r="A35" s="1"/>
      <c r="B35" s="31"/>
      <c r="C35" s="22"/>
      <c r="D35" s="38"/>
      <c r="E35" s="38"/>
    </row>
    <row r="36" spans="1:5" ht="15.75" x14ac:dyDescent="0.25">
      <c r="A36" s="1"/>
      <c r="B36" s="31" t="s">
        <v>102</v>
      </c>
      <c r="C36" s="22"/>
      <c r="E36" s="32"/>
    </row>
    <row r="37" spans="1:5" x14ac:dyDescent="0.25">
      <c r="B37" s="31" t="s">
        <v>103</v>
      </c>
      <c r="C37" s="22"/>
      <c r="D37" s="32" t="s">
        <v>104</v>
      </c>
      <c r="E37" s="32"/>
    </row>
  </sheetData>
  <mergeCells count="8">
    <mergeCell ref="D35:E35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36"/>
  <sheetViews>
    <sheetView topLeftCell="A4" workbookViewId="0">
      <selection activeCell="B31" sqref="B31:E34"/>
    </sheetView>
  </sheetViews>
  <sheetFormatPr defaultRowHeight="15" x14ac:dyDescent="0.25"/>
  <cols>
    <col min="2" max="2" width="47.85546875" customWidth="1"/>
    <col min="3" max="3" width="17.140625" customWidth="1"/>
    <col min="4" max="4" width="18" customWidth="1"/>
  </cols>
  <sheetData>
    <row r="1" spans="1:4" ht="15.75" x14ac:dyDescent="0.25">
      <c r="A1" s="1"/>
      <c r="B1" s="1"/>
      <c r="C1" s="34" t="s">
        <v>57</v>
      </c>
      <c r="D1" s="34"/>
    </row>
    <row r="2" spans="1:4" ht="27.75" customHeight="1" x14ac:dyDescent="0.25">
      <c r="A2" s="1"/>
      <c r="B2" s="1"/>
      <c r="C2" s="35" t="s">
        <v>99</v>
      </c>
      <c r="D2" s="35"/>
    </row>
    <row r="3" spans="1:4" ht="40.5" customHeight="1" x14ac:dyDescent="0.25">
      <c r="A3" s="36" t="s">
        <v>82</v>
      </c>
      <c r="B3" s="36"/>
      <c r="C3" s="36"/>
      <c r="D3" s="36"/>
    </row>
    <row r="4" spans="1:4" ht="28.5" customHeight="1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93</v>
      </c>
      <c r="D5" s="37"/>
    </row>
    <row r="6" spans="1:4" ht="15.75" x14ac:dyDescent="0.25">
      <c r="A6" s="37"/>
      <c r="B6" s="37"/>
      <c r="C6" s="7" t="s">
        <v>2</v>
      </c>
      <c r="D6" s="7" t="s">
        <v>3</v>
      </c>
    </row>
    <row r="7" spans="1:4" ht="15.75" x14ac:dyDescent="0.25">
      <c r="A7" s="8">
        <v>1</v>
      </c>
      <c r="B7" s="9" t="s">
        <v>4</v>
      </c>
      <c r="C7" s="12">
        <f>C8+C16+C12+C13</f>
        <v>7394.4703830000008</v>
      </c>
      <c r="D7" s="25">
        <f>C7/D28*1000</f>
        <v>61.185152191900983</v>
      </c>
    </row>
    <row r="8" spans="1:4" ht="18.75" customHeight="1" x14ac:dyDescent="0.25">
      <c r="A8" s="8" t="s">
        <v>24</v>
      </c>
      <c r="B8" s="10" t="s">
        <v>5</v>
      </c>
      <c r="C8" s="12">
        <f>C9+C10+C11</f>
        <v>834.45653800000002</v>
      </c>
      <c r="D8" s="25">
        <f>C8/D28*1000</f>
        <v>6.9046662750095154</v>
      </c>
    </row>
    <row r="9" spans="1:4" ht="18" customHeight="1" x14ac:dyDescent="0.25">
      <c r="A9" s="7" t="s">
        <v>25</v>
      </c>
      <c r="B9" s="11" t="s">
        <v>48</v>
      </c>
      <c r="C9" s="13">
        <v>547.92793700000004</v>
      </c>
      <c r="D9" s="26">
        <f>C9/D28*1000</f>
        <v>4.5338005941052844</v>
      </c>
    </row>
    <row r="10" spans="1:4" ht="30.75" customHeight="1" x14ac:dyDescent="0.25">
      <c r="A10" s="7" t="s">
        <v>26</v>
      </c>
      <c r="B10" s="11" t="s">
        <v>9</v>
      </c>
      <c r="C10" s="13">
        <v>273.13192700000002</v>
      </c>
      <c r="D10" s="26">
        <f>C10/D28*1000</f>
        <v>2.2600156138812122</v>
      </c>
    </row>
    <row r="11" spans="1:4" ht="29.25" customHeight="1" x14ac:dyDescent="0.25">
      <c r="A11" s="7" t="s">
        <v>27</v>
      </c>
      <c r="B11" s="11" t="s">
        <v>10</v>
      </c>
      <c r="C11" s="13">
        <v>13.396674000000001</v>
      </c>
      <c r="D11" s="26">
        <f>C11/D28*1000</f>
        <v>0.11085006702301953</v>
      </c>
    </row>
    <row r="12" spans="1:4" ht="27" customHeight="1" x14ac:dyDescent="0.25">
      <c r="A12" s="8" t="s">
        <v>31</v>
      </c>
      <c r="B12" s="10" t="s">
        <v>16</v>
      </c>
      <c r="C12" s="12">
        <v>4272.0012260000003</v>
      </c>
      <c r="D12" s="25">
        <f>C12/D28*1000</f>
        <v>35.348447101461268</v>
      </c>
    </row>
    <row r="13" spans="1:4" ht="18" customHeight="1" x14ac:dyDescent="0.25">
      <c r="A13" s="8" t="s">
        <v>32</v>
      </c>
      <c r="B13" s="10" t="s">
        <v>11</v>
      </c>
      <c r="C13" s="12">
        <f>C14+C15</f>
        <v>2240.2238820000002</v>
      </c>
      <c r="D13" s="25">
        <f>C13/D28*1000</f>
        <v>18.536613450940806</v>
      </c>
    </row>
    <row r="14" spans="1:4" ht="18.75" customHeight="1" x14ac:dyDescent="0.25">
      <c r="A14" s="7" t="s">
        <v>33</v>
      </c>
      <c r="B14" s="11" t="s">
        <v>12</v>
      </c>
      <c r="C14" s="13">
        <v>846.89345800000001</v>
      </c>
      <c r="D14" s="26">
        <f>C14/D28*1000</f>
        <v>7.0075749085673626</v>
      </c>
    </row>
    <row r="15" spans="1:4" ht="18.75" customHeight="1" x14ac:dyDescent="0.25">
      <c r="A15" s="7" t="s">
        <v>34</v>
      </c>
      <c r="B15" s="11" t="s">
        <v>13</v>
      </c>
      <c r="C15" s="13">
        <v>1393.330424</v>
      </c>
      <c r="D15" s="26">
        <f>C15/D28*1000</f>
        <v>11.529038542373442</v>
      </c>
    </row>
    <row r="16" spans="1:4" ht="18" customHeight="1" x14ac:dyDescent="0.25">
      <c r="A16" s="8" t="s">
        <v>35</v>
      </c>
      <c r="B16" s="10" t="s">
        <v>14</v>
      </c>
      <c r="C16" s="12">
        <f>C17+C18</f>
        <v>47.788736999999998</v>
      </c>
      <c r="D16" s="25">
        <f>C16/D28*1000</f>
        <v>0.39542536448938387</v>
      </c>
    </row>
    <row r="17" spans="1:5" ht="27" customHeight="1" x14ac:dyDescent="0.25">
      <c r="A17" s="7" t="s">
        <v>36</v>
      </c>
      <c r="B17" s="11" t="s">
        <v>49</v>
      </c>
      <c r="C17" s="13">
        <v>45.175061999999997</v>
      </c>
      <c r="D17" s="26">
        <f>C17/D28*1000</f>
        <v>0.37379864961027348</v>
      </c>
    </row>
    <row r="18" spans="1:5" ht="18.75" customHeight="1" x14ac:dyDescent="0.25">
      <c r="A18" s="7" t="s">
        <v>37</v>
      </c>
      <c r="B18" s="11" t="s">
        <v>13</v>
      </c>
      <c r="C18" s="13">
        <v>2.6136750000000002</v>
      </c>
      <c r="D18" s="26">
        <f>C18/D28*1000</f>
        <v>2.1626714879110331E-2</v>
      </c>
    </row>
    <row r="19" spans="1:5" ht="17.25" customHeight="1" x14ac:dyDescent="0.25">
      <c r="A19" s="8" t="s">
        <v>38</v>
      </c>
      <c r="B19" s="10" t="s">
        <v>15</v>
      </c>
      <c r="C19" s="12">
        <f>C20+C21</f>
        <v>104.540122</v>
      </c>
      <c r="D19" s="25">
        <f>C19/D28*1000</f>
        <v>0.86501168351895674</v>
      </c>
    </row>
    <row r="20" spans="1:5" ht="27" customHeight="1" x14ac:dyDescent="0.25">
      <c r="A20" s="7" t="s">
        <v>39</v>
      </c>
      <c r="B20" s="11" t="s">
        <v>17</v>
      </c>
      <c r="C20" s="13">
        <v>92.341250000000002</v>
      </c>
      <c r="D20" s="26">
        <f>C20/D28*1000</f>
        <v>0.7640727654856273</v>
      </c>
    </row>
    <row r="21" spans="1:5" ht="20.25" customHeight="1" x14ac:dyDescent="0.25">
      <c r="A21" s="7" t="s">
        <v>40</v>
      </c>
      <c r="B21" s="11" t="s">
        <v>13</v>
      </c>
      <c r="C21" s="13">
        <v>12.198872</v>
      </c>
      <c r="D21" s="26">
        <f>C21/D28*1000</f>
        <v>0.10093891803332947</v>
      </c>
    </row>
    <row r="22" spans="1:5" ht="17.25" customHeight="1" x14ac:dyDescent="0.25">
      <c r="A22" s="8" t="s">
        <v>41</v>
      </c>
      <c r="B22" s="10" t="s">
        <v>18</v>
      </c>
      <c r="C22" s="12">
        <f>C7+C19</f>
        <v>7499.0105050000011</v>
      </c>
      <c r="D22" s="25">
        <f>C22/D28*1000</f>
        <v>62.050163875419933</v>
      </c>
    </row>
    <row r="23" spans="1:5" ht="17.25" customHeight="1" x14ac:dyDescent="0.25">
      <c r="A23" s="8" t="s">
        <v>42</v>
      </c>
      <c r="B23" s="10" t="s">
        <v>95</v>
      </c>
      <c r="C23" s="12">
        <f>C24+C25</f>
        <v>0</v>
      </c>
      <c r="D23" s="12">
        <v>0</v>
      </c>
    </row>
    <row r="24" spans="1:5" ht="17.25" hidden="1" customHeight="1" x14ac:dyDescent="0.25">
      <c r="A24" s="7" t="s">
        <v>43</v>
      </c>
      <c r="B24" s="11" t="s">
        <v>19</v>
      </c>
      <c r="C24" s="13">
        <v>0</v>
      </c>
      <c r="D24" s="13">
        <v>0</v>
      </c>
    </row>
    <row r="25" spans="1:5" ht="18" hidden="1" customHeight="1" x14ac:dyDescent="0.25">
      <c r="A25" s="7" t="s">
        <v>44</v>
      </c>
      <c r="B25" s="11" t="s">
        <v>20</v>
      </c>
      <c r="C25" s="13">
        <v>0</v>
      </c>
      <c r="D25" s="13">
        <v>0</v>
      </c>
    </row>
    <row r="26" spans="1:5" ht="29.25" customHeight="1" x14ac:dyDescent="0.25">
      <c r="A26" s="8" t="s">
        <v>45</v>
      </c>
      <c r="B26" s="10" t="s">
        <v>50</v>
      </c>
      <c r="C26" s="12">
        <f>C22+C23</f>
        <v>7499.0105050000011</v>
      </c>
      <c r="D26" s="12">
        <f>C26/D28*1000</f>
        <v>62.050163875419933</v>
      </c>
    </row>
    <row r="27" spans="1:5" ht="31.5" customHeight="1" x14ac:dyDescent="0.25">
      <c r="A27" s="8" t="s">
        <v>46</v>
      </c>
      <c r="B27" s="10" t="s">
        <v>90</v>
      </c>
      <c r="C27" s="12"/>
      <c r="D27" s="12">
        <f>D26</f>
        <v>62.050163875419933</v>
      </c>
    </row>
    <row r="28" spans="1:5" ht="28.5" customHeight="1" x14ac:dyDescent="0.25">
      <c r="A28" s="8" t="s">
        <v>47</v>
      </c>
      <c r="B28" s="10" t="s">
        <v>51</v>
      </c>
      <c r="C28" s="8"/>
      <c r="D28" s="8">
        <v>120854</v>
      </c>
    </row>
    <row r="29" spans="1:5" ht="11.25" customHeight="1" x14ac:dyDescent="0.25">
      <c r="A29" s="1"/>
      <c r="B29" s="4"/>
      <c r="C29" s="2"/>
      <c r="D29" s="2"/>
    </row>
    <row r="30" spans="1:5" ht="20.25" hidden="1" customHeight="1" x14ac:dyDescent="0.25">
      <c r="A30" s="1"/>
      <c r="B30" s="4"/>
      <c r="C30" s="2"/>
      <c r="D30" s="2"/>
    </row>
    <row r="31" spans="1:5" ht="15.75" x14ac:dyDescent="0.25">
      <c r="A31" s="1"/>
      <c r="B31" s="31" t="s">
        <v>100</v>
      </c>
      <c r="C31" s="32"/>
      <c r="D31" s="32" t="s">
        <v>101</v>
      </c>
      <c r="E31" s="32"/>
    </row>
    <row r="32" spans="1:5" ht="15.75" x14ac:dyDescent="0.25">
      <c r="A32" s="1"/>
      <c r="B32" s="31"/>
      <c r="C32" s="22"/>
      <c r="D32" s="38"/>
      <c r="E32" s="38"/>
    </row>
    <row r="33" spans="1:5" ht="15.75" x14ac:dyDescent="0.25">
      <c r="A33" s="1"/>
      <c r="B33" s="31" t="s">
        <v>102</v>
      </c>
      <c r="C33" s="22"/>
      <c r="E33" s="32"/>
    </row>
    <row r="34" spans="1:5" ht="15.75" x14ac:dyDescent="0.25">
      <c r="A34" s="1"/>
      <c r="B34" s="31" t="s">
        <v>103</v>
      </c>
      <c r="C34" s="22"/>
      <c r="D34" s="32" t="s">
        <v>104</v>
      </c>
      <c r="E34" s="32"/>
    </row>
    <row r="35" spans="1:5" ht="15.75" x14ac:dyDescent="0.25">
      <c r="A35" s="1"/>
      <c r="B35" s="4"/>
      <c r="C35" s="2"/>
      <c r="D35" s="2"/>
    </row>
    <row r="36" spans="1:5" ht="15.75" x14ac:dyDescent="0.25">
      <c r="A36" s="1"/>
      <c r="B36" s="4"/>
      <c r="C36" s="2"/>
      <c r="D36" s="2"/>
    </row>
  </sheetData>
  <mergeCells count="8">
    <mergeCell ref="D32:E32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4"/>
  <sheetViews>
    <sheetView topLeftCell="A17" workbookViewId="0">
      <selection activeCell="B30" sqref="B30:E33"/>
    </sheetView>
  </sheetViews>
  <sheetFormatPr defaultRowHeight="15" x14ac:dyDescent="0.25"/>
  <cols>
    <col min="2" max="2" width="48" customWidth="1"/>
    <col min="3" max="3" width="18.28515625" customWidth="1"/>
    <col min="4" max="4" width="13.7109375" customWidth="1"/>
  </cols>
  <sheetData>
    <row r="1" spans="1:4" ht="15.75" x14ac:dyDescent="0.25">
      <c r="A1" s="1"/>
      <c r="B1" s="1"/>
      <c r="C1" s="34" t="s">
        <v>61</v>
      </c>
      <c r="D1" s="34"/>
    </row>
    <row r="2" spans="1:4" ht="27" customHeight="1" x14ac:dyDescent="0.25">
      <c r="A2" s="1"/>
      <c r="B2" s="1"/>
      <c r="C2" s="35" t="s">
        <v>99</v>
      </c>
      <c r="D2" s="35"/>
    </row>
    <row r="3" spans="1:4" ht="45.75" customHeight="1" x14ac:dyDescent="0.25">
      <c r="A3" s="36" t="s">
        <v>81</v>
      </c>
      <c r="B3" s="36"/>
      <c r="C3" s="36"/>
      <c r="D3" s="36"/>
    </row>
    <row r="4" spans="1:4" ht="15.75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91</v>
      </c>
      <c r="D5" s="37"/>
    </row>
    <row r="6" spans="1:4" ht="15.75" x14ac:dyDescent="0.25">
      <c r="A6" s="37"/>
      <c r="B6" s="37"/>
      <c r="C6" s="7" t="s">
        <v>2</v>
      </c>
      <c r="D6" s="7" t="s">
        <v>3</v>
      </c>
    </row>
    <row r="7" spans="1:4" ht="15.75" x14ac:dyDescent="0.25">
      <c r="A7" s="8">
        <v>1</v>
      </c>
      <c r="B7" s="9" t="s">
        <v>4</v>
      </c>
      <c r="C7" s="12">
        <f>C8+C16+C12+C13</f>
        <v>1165.0876680000001</v>
      </c>
      <c r="D7" s="25">
        <f>C7/D28*1000</f>
        <v>61.18515218989603</v>
      </c>
    </row>
    <row r="8" spans="1:4" ht="20.25" customHeight="1" x14ac:dyDescent="0.25">
      <c r="A8" s="8" t="s">
        <v>24</v>
      </c>
      <c r="B8" s="10" t="s">
        <v>5</v>
      </c>
      <c r="C8" s="12">
        <f>C9+C10+C11</f>
        <v>131.478655</v>
      </c>
      <c r="D8" s="25">
        <f>C8/D28*1000</f>
        <v>6.9046662640478944</v>
      </c>
    </row>
    <row r="9" spans="1:4" ht="19.5" customHeight="1" x14ac:dyDescent="0.25">
      <c r="A9" s="7" t="s">
        <v>25</v>
      </c>
      <c r="B9" s="11" t="s">
        <v>48</v>
      </c>
      <c r="C9" s="13">
        <v>86.332631000000006</v>
      </c>
      <c r="D9" s="26">
        <f>C9/D28*1000</f>
        <v>4.5338005986766099</v>
      </c>
    </row>
    <row r="10" spans="1:4" ht="30.75" customHeight="1" x14ac:dyDescent="0.25">
      <c r="A10" s="7" t="s">
        <v>26</v>
      </c>
      <c r="B10" s="11" t="s">
        <v>9</v>
      </c>
      <c r="C10" s="13">
        <v>43.035217000000003</v>
      </c>
      <c r="D10" s="26">
        <f>C10/D28*1000</f>
        <v>2.2600155971011451</v>
      </c>
    </row>
    <row r="11" spans="1:4" ht="27" customHeight="1" x14ac:dyDescent="0.25">
      <c r="A11" s="7" t="s">
        <v>27</v>
      </c>
      <c r="B11" s="11" t="s">
        <v>10</v>
      </c>
      <c r="C11" s="13">
        <v>2.1108069999999999</v>
      </c>
      <c r="D11" s="26">
        <f>C11/D28*1000</f>
        <v>0.11085006827013968</v>
      </c>
    </row>
    <row r="12" spans="1:4" ht="27.75" customHeight="1" x14ac:dyDescent="0.25">
      <c r="A12" s="8" t="s">
        <v>31</v>
      </c>
      <c r="B12" s="10" t="s">
        <v>16</v>
      </c>
      <c r="C12" s="12">
        <v>673.10513000000003</v>
      </c>
      <c r="D12" s="25">
        <f>C12/D28*1000</f>
        <v>35.348447116899486</v>
      </c>
    </row>
    <row r="13" spans="1:4" ht="19.5" customHeight="1" x14ac:dyDescent="0.25">
      <c r="A13" s="8" t="s">
        <v>32</v>
      </c>
      <c r="B13" s="10" t="s">
        <v>11</v>
      </c>
      <c r="C13" s="12">
        <f>C14+C15</f>
        <v>352.97419300000001</v>
      </c>
      <c r="D13" s="25">
        <f>C13/D28*1000</f>
        <v>18.536613433462875</v>
      </c>
    </row>
    <row r="14" spans="1:4" ht="15.75" customHeight="1" x14ac:dyDescent="0.25">
      <c r="A14" s="7" t="s">
        <v>33</v>
      </c>
      <c r="B14" s="11" t="s">
        <v>12</v>
      </c>
      <c r="C14" s="13">
        <v>133.438241</v>
      </c>
      <c r="D14" s="26">
        <f>C14/D28*1000</f>
        <v>7.0075748870916925</v>
      </c>
    </row>
    <row r="15" spans="1:4" ht="18.75" customHeight="1" x14ac:dyDescent="0.25">
      <c r="A15" s="7" t="s">
        <v>34</v>
      </c>
      <c r="B15" s="11" t="s">
        <v>13</v>
      </c>
      <c r="C15" s="13">
        <v>219.53595200000001</v>
      </c>
      <c r="D15" s="26">
        <f>C15/D28*1000</f>
        <v>11.529038546371179</v>
      </c>
    </row>
    <row r="16" spans="1:4" ht="21" customHeight="1" x14ac:dyDescent="0.25">
      <c r="A16" s="8" t="s">
        <v>35</v>
      </c>
      <c r="B16" s="10" t="s">
        <v>14</v>
      </c>
      <c r="C16" s="12">
        <f>C17+C18</f>
        <v>7.5296899999999996</v>
      </c>
      <c r="D16" s="25">
        <f>C16/D28*1000</f>
        <v>0.39542537548576828</v>
      </c>
    </row>
    <row r="17" spans="1:5" ht="27" customHeight="1" x14ac:dyDescent="0.25">
      <c r="A17" s="7" t="s">
        <v>36</v>
      </c>
      <c r="B17" s="11" t="s">
        <v>49</v>
      </c>
      <c r="C17" s="13">
        <v>7.1178739999999996</v>
      </c>
      <c r="D17" s="26">
        <f>C17/D28*1000</f>
        <v>0.37379865560340297</v>
      </c>
    </row>
    <row r="18" spans="1:5" ht="16.5" customHeight="1" x14ac:dyDescent="0.25">
      <c r="A18" s="7" t="s">
        <v>37</v>
      </c>
      <c r="B18" s="11" t="s">
        <v>13</v>
      </c>
      <c r="C18" s="13">
        <v>0.41181600000000002</v>
      </c>
      <c r="D18" s="26">
        <f>C18/D28*1000</f>
        <v>2.1626719882365301E-2</v>
      </c>
    </row>
    <row r="19" spans="1:5" ht="19.5" customHeight="1" x14ac:dyDescent="0.25">
      <c r="A19" s="8" t="s">
        <v>38</v>
      </c>
      <c r="B19" s="10" t="s">
        <v>15</v>
      </c>
      <c r="C19" s="12">
        <f>C20+C21</f>
        <v>16.471553</v>
      </c>
      <c r="D19" s="25">
        <f>C19/D28*1000</f>
        <v>0.86501171095473162</v>
      </c>
    </row>
    <row r="20" spans="1:5" ht="29.25" customHeight="1" x14ac:dyDescent="0.25">
      <c r="A20" s="7" t="s">
        <v>39</v>
      </c>
      <c r="B20" s="11" t="s">
        <v>17</v>
      </c>
      <c r="C20" s="13">
        <v>14.549474</v>
      </c>
      <c r="D20" s="26">
        <f>C20/D28*1000</f>
        <v>0.76407278647200927</v>
      </c>
    </row>
    <row r="21" spans="1:5" ht="19.5" customHeight="1" x14ac:dyDescent="0.25">
      <c r="A21" s="7" t="s">
        <v>40</v>
      </c>
      <c r="B21" s="11" t="s">
        <v>13</v>
      </c>
      <c r="C21" s="13">
        <v>1.9220790000000001</v>
      </c>
      <c r="D21" s="26">
        <f>C21/D28*1000</f>
        <v>0.1009389244827224</v>
      </c>
    </row>
    <row r="22" spans="1:5" ht="19.5" customHeight="1" x14ac:dyDescent="0.25">
      <c r="A22" s="8" t="s">
        <v>41</v>
      </c>
      <c r="B22" s="10" t="s">
        <v>18</v>
      </c>
      <c r="C22" s="12">
        <f>C7+C19</f>
        <v>1181.5592210000002</v>
      </c>
      <c r="D22" s="25">
        <f>C22/D28*1000</f>
        <v>62.050163900850762</v>
      </c>
    </row>
    <row r="23" spans="1:5" ht="21" customHeight="1" x14ac:dyDescent="0.25">
      <c r="A23" s="8" t="s">
        <v>42</v>
      </c>
      <c r="B23" s="10" t="s">
        <v>95</v>
      </c>
      <c r="C23" s="12">
        <f>C24+C25</f>
        <v>0</v>
      </c>
      <c r="D23" s="12">
        <v>0</v>
      </c>
    </row>
    <row r="24" spans="1:5" ht="21" hidden="1" customHeight="1" x14ac:dyDescent="0.25">
      <c r="A24" s="7" t="s">
        <v>43</v>
      </c>
      <c r="B24" s="11" t="s">
        <v>19</v>
      </c>
      <c r="C24" s="13">
        <v>0</v>
      </c>
      <c r="D24" s="13">
        <v>0</v>
      </c>
    </row>
    <row r="25" spans="1:5" ht="25.5" hidden="1" customHeight="1" x14ac:dyDescent="0.25">
      <c r="A25" s="7" t="s">
        <v>44</v>
      </c>
      <c r="B25" s="11" t="s">
        <v>20</v>
      </c>
      <c r="C25" s="13">
        <v>0</v>
      </c>
      <c r="D25" s="13">
        <v>0</v>
      </c>
    </row>
    <row r="26" spans="1:5" ht="33.75" customHeight="1" x14ac:dyDescent="0.25">
      <c r="A26" s="8" t="s">
        <v>45</v>
      </c>
      <c r="B26" s="10" t="s">
        <v>50</v>
      </c>
      <c r="C26" s="12">
        <f>C22+C23</f>
        <v>1181.5592210000002</v>
      </c>
      <c r="D26" s="12">
        <f>C26/D28*1000</f>
        <v>62.050163900850762</v>
      </c>
    </row>
    <row r="27" spans="1:5" ht="30" customHeight="1" x14ac:dyDescent="0.25">
      <c r="A27" s="8" t="s">
        <v>46</v>
      </c>
      <c r="B27" s="10" t="s">
        <v>90</v>
      </c>
      <c r="C27" s="12"/>
      <c r="D27" s="12">
        <f>D26</f>
        <v>62.050163900850762</v>
      </c>
    </row>
    <row r="28" spans="1:5" ht="29.25" customHeight="1" x14ac:dyDescent="0.25">
      <c r="A28" s="8" t="s">
        <v>47</v>
      </c>
      <c r="B28" s="10" t="s">
        <v>51</v>
      </c>
      <c r="C28" s="8"/>
      <c r="D28" s="8">
        <v>19042</v>
      </c>
    </row>
    <row r="29" spans="1:5" ht="15.75" x14ac:dyDescent="0.25">
      <c r="A29" s="1"/>
      <c r="B29" s="4"/>
      <c r="C29" s="2"/>
      <c r="D29" s="2"/>
    </row>
    <row r="30" spans="1:5" ht="15.75" x14ac:dyDescent="0.25">
      <c r="A30" s="1"/>
      <c r="B30" s="31" t="s">
        <v>100</v>
      </c>
      <c r="C30" s="32"/>
      <c r="D30" s="32" t="s">
        <v>101</v>
      </c>
      <c r="E30" s="32"/>
    </row>
    <row r="31" spans="1:5" ht="15.75" x14ac:dyDescent="0.25">
      <c r="A31" s="1"/>
      <c r="B31" s="31"/>
      <c r="C31" s="22"/>
      <c r="D31" s="38"/>
      <c r="E31" s="38"/>
    </row>
    <row r="32" spans="1:5" ht="15.75" x14ac:dyDescent="0.25">
      <c r="A32" s="1"/>
      <c r="B32" s="31" t="s">
        <v>102</v>
      </c>
      <c r="C32" s="22"/>
      <c r="E32" s="32"/>
    </row>
    <row r="33" spans="1:5" ht="15.75" x14ac:dyDescent="0.25">
      <c r="A33" s="1"/>
      <c r="B33" s="31" t="s">
        <v>103</v>
      </c>
      <c r="C33" s="22"/>
      <c r="D33" s="32" t="s">
        <v>104</v>
      </c>
      <c r="E33" s="32"/>
    </row>
    <row r="34" spans="1:5" ht="15.75" x14ac:dyDescent="0.25">
      <c r="B34" s="4"/>
      <c r="C34" s="34"/>
      <c r="D34" s="34"/>
    </row>
  </sheetData>
  <mergeCells count="9">
    <mergeCell ref="C34:D34"/>
    <mergeCell ref="C1:D1"/>
    <mergeCell ref="C2:D2"/>
    <mergeCell ref="A3:D3"/>
    <mergeCell ref="C4:D4"/>
    <mergeCell ref="A5:A6"/>
    <mergeCell ref="B5:B6"/>
    <mergeCell ref="C5:D5"/>
    <mergeCell ref="D31:E31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E34"/>
  <sheetViews>
    <sheetView topLeftCell="A17" workbookViewId="0">
      <selection activeCell="B30" sqref="B30:E33"/>
    </sheetView>
  </sheetViews>
  <sheetFormatPr defaultRowHeight="15" x14ac:dyDescent="0.25"/>
  <cols>
    <col min="2" max="2" width="49.28515625" customWidth="1"/>
    <col min="3" max="3" width="17.28515625" customWidth="1"/>
    <col min="4" max="4" width="16.140625" customWidth="1"/>
  </cols>
  <sheetData>
    <row r="1" spans="1:4" ht="15.75" x14ac:dyDescent="0.25">
      <c r="A1" s="1"/>
      <c r="B1" s="1"/>
      <c r="C1" s="34" t="s">
        <v>65</v>
      </c>
      <c r="D1" s="34"/>
    </row>
    <row r="2" spans="1:4" ht="35.25" customHeight="1" x14ac:dyDescent="0.25">
      <c r="A2" s="1"/>
      <c r="B2" s="1"/>
      <c r="C2" s="35" t="s">
        <v>99</v>
      </c>
      <c r="D2" s="35"/>
    </row>
    <row r="3" spans="1:4" ht="47.25" customHeight="1" x14ac:dyDescent="0.25">
      <c r="A3" s="36" t="s">
        <v>80</v>
      </c>
      <c r="B3" s="36"/>
      <c r="C3" s="36"/>
      <c r="D3" s="36"/>
    </row>
    <row r="4" spans="1:4" ht="36" customHeight="1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92</v>
      </c>
      <c r="D5" s="37"/>
    </row>
    <row r="6" spans="1:4" ht="15.75" x14ac:dyDescent="0.25">
      <c r="A6" s="37"/>
      <c r="B6" s="37"/>
      <c r="C6" s="7" t="s">
        <v>2</v>
      </c>
      <c r="D6" s="7" t="s">
        <v>3</v>
      </c>
    </row>
    <row r="7" spans="1:4" ht="15.75" x14ac:dyDescent="0.25">
      <c r="A7" s="8">
        <v>1</v>
      </c>
      <c r="B7" s="9" t="s">
        <v>4</v>
      </c>
      <c r="C7" s="12">
        <f>C8+C16+C12+C13</f>
        <v>153.32999100000001</v>
      </c>
      <c r="D7" s="25">
        <f>C7/D28*1000</f>
        <v>61.185152035115721</v>
      </c>
    </row>
    <row r="8" spans="1:4" ht="17.25" customHeight="1" x14ac:dyDescent="0.25">
      <c r="A8" s="8" t="s">
        <v>24</v>
      </c>
      <c r="B8" s="10" t="s">
        <v>5</v>
      </c>
      <c r="C8" s="12">
        <f>C9+C10+C11</f>
        <v>17.303093000000001</v>
      </c>
      <c r="D8" s="25">
        <v>6.63</v>
      </c>
    </row>
    <row r="9" spans="1:4" ht="19.5" customHeight="1" x14ac:dyDescent="0.25">
      <c r="A9" s="7" t="s">
        <v>25</v>
      </c>
      <c r="B9" s="11" t="s">
        <v>48</v>
      </c>
      <c r="C9" s="13">
        <v>11.361704</v>
      </c>
      <c r="D9" s="26">
        <f>C9/D28*1000</f>
        <v>4.5338004788507575</v>
      </c>
    </row>
    <row r="10" spans="1:4" ht="19.5" customHeight="1" x14ac:dyDescent="0.25">
      <c r="A10" s="7" t="s">
        <v>26</v>
      </c>
      <c r="B10" s="11" t="s">
        <v>9</v>
      </c>
      <c r="C10" s="13">
        <v>5.6635989999999996</v>
      </c>
      <c r="D10" s="26">
        <f>C10/D28*1000</f>
        <v>2.2600155626496408</v>
      </c>
    </row>
    <row r="11" spans="1:4" ht="30" customHeight="1" x14ac:dyDescent="0.25">
      <c r="A11" s="7" t="s">
        <v>27</v>
      </c>
      <c r="B11" s="11" t="s">
        <v>10</v>
      </c>
      <c r="C11" s="13">
        <v>0.27778999999999998</v>
      </c>
      <c r="D11" s="26">
        <f>C11/D28*1000</f>
        <v>0.11084996009577015</v>
      </c>
    </row>
    <row r="12" spans="1:4" ht="29.25" customHeight="1" x14ac:dyDescent="0.25">
      <c r="A12" s="8" t="s">
        <v>31</v>
      </c>
      <c r="B12" s="10" t="s">
        <v>16</v>
      </c>
      <c r="C12" s="12">
        <v>88.583207999999999</v>
      </c>
      <c r="D12" s="25">
        <f>C12/D28*1000</f>
        <v>35.348446927374304</v>
      </c>
    </row>
    <row r="13" spans="1:4" ht="18" customHeight="1" x14ac:dyDescent="0.25">
      <c r="A13" s="8" t="s">
        <v>32</v>
      </c>
      <c r="B13" s="10" t="s">
        <v>11</v>
      </c>
      <c r="C13" s="12">
        <f>C14+C15</f>
        <v>46.452753999999999</v>
      </c>
      <c r="D13" s="25">
        <f>C13/D28*1000</f>
        <v>18.536613727055066</v>
      </c>
    </row>
    <row r="14" spans="1:4" ht="19.5" customHeight="1" x14ac:dyDescent="0.25">
      <c r="A14" s="7" t="s">
        <v>33</v>
      </c>
      <c r="B14" s="11" t="s">
        <v>12</v>
      </c>
      <c r="C14" s="13">
        <v>17.560983</v>
      </c>
      <c r="D14" s="26">
        <f>C14/D28*1000</f>
        <v>7.0075750199521147</v>
      </c>
    </row>
    <row r="15" spans="1:4" ht="17.25" customHeight="1" x14ac:dyDescent="0.25">
      <c r="A15" s="7" t="s">
        <v>34</v>
      </c>
      <c r="B15" s="11" t="s">
        <v>13</v>
      </c>
      <c r="C15" s="13">
        <v>28.891770999999999</v>
      </c>
      <c r="D15" s="26">
        <f>C15/D28*1000</f>
        <v>11.529038707102952</v>
      </c>
    </row>
    <row r="16" spans="1:4" ht="21.75" customHeight="1" x14ac:dyDescent="0.25">
      <c r="A16" s="8" t="s">
        <v>35</v>
      </c>
      <c r="B16" s="10" t="s">
        <v>14</v>
      </c>
      <c r="C16" s="12">
        <f>C17+C18</f>
        <v>0.99093600000000004</v>
      </c>
      <c r="D16" s="25">
        <f>C16/D28*1000</f>
        <v>0.3954253790901836</v>
      </c>
    </row>
    <row r="17" spans="1:5" ht="28.5" customHeight="1" x14ac:dyDescent="0.25">
      <c r="A17" s="7" t="s">
        <v>36</v>
      </c>
      <c r="B17" s="11" t="s">
        <v>49</v>
      </c>
      <c r="C17" s="13">
        <v>0.93673899999999999</v>
      </c>
      <c r="D17" s="26">
        <f>C17/D28*1000</f>
        <v>0.37379848363926571</v>
      </c>
    </row>
    <row r="18" spans="1:5" ht="20.25" customHeight="1" x14ac:dyDescent="0.25">
      <c r="A18" s="7" t="s">
        <v>37</v>
      </c>
      <c r="B18" s="11" t="s">
        <v>13</v>
      </c>
      <c r="C18" s="13">
        <v>5.4197000000000002E-2</v>
      </c>
      <c r="D18" s="26">
        <f>C18/D28*1000</f>
        <v>2.1626895450917796E-2</v>
      </c>
    </row>
    <row r="19" spans="1:5" ht="21.75" customHeight="1" x14ac:dyDescent="0.25">
      <c r="A19" s="8" t="s">
        <v>38</v>
      </c>
      <c r="B19" s="10" t="s">
        <v>15</v>
      </c>
      <c r="C19" s="12">
        <f>C20+C21</f>
        <v>2.167719</v>
      </c>
      <c r="D19" s="25">
        <f>C19/D28*1000</f>
        <v>0.86501157222665603</v>
      </c>
    </row>
    <row r="20" spans="1:5" ht="29.25" customHeight="1" x14ac:dyDescent="0.25">
      <c r="A20" s="7" t="s">
        <v>39</v>
      </c>
      <c r="B20" s="11" t="s">
        <v>17</v>
      </c>
      <c r="C20" s="13">
        <v>1.914766</v>
      </c>
      <c r="D20" s="26">
        <f>C20/D28*1000</f>
        <v>0.76407262569832401</v>
      </c>
    </row>
    <row r="21" spans="1:5" ht="20.25" customHeight="1" x14ac:dyDescent="0.25">
      <c r="A21" s="7" t="s">
        <v>40</v>
      </c>
      <c r="B21" s="11" t="s">
        <v>13</v>
      </c>
      <c r="C21" s="13">
        <v>0.25295299999999998</v>
      </c>
      <c r="D21" s="26">
        <f>C21/D28*1000</f>
        <v>0.10093894652833199</v>
      </c>
    </row>
    <row r="22" spans="1:5" ht="19.5" customHeight="1" x14ac:dyDescent="0.25">
      <c r="A22" s="8" t="s">
        <v>41</v>
      </c>
      <c r="B22" s="10" t="s">
        <v>18</v>
      </c>
      <c r="C22" s="12">
        <f>C7+C19</f>
        <v>155.49771000000001</v>
      </c>
      <c r="D22" s="12">
        <f>C22/D28*1000</f>
        <v>62.050163607342384</v>
      </c>
    </row>
    <row r="23" spans="1:5" ht="24" customHeight="1" x14ac:dyDescent="0.25">
      <c r="A23" s="8" t="s">
        <v>42</v>
      </c>
      <c r="B23" s="10" t="s">
        <v>95</v>
      </c>
      <c r="C23" s="12">
        <f>C24+C25</f>
        <v>0</v>
      </c>
      <c r="D23" s="12">
        <v>0</v>
      </c>
    </row>
    <row r="24" spans="1:5" ht="0.75" hidden="1" customHeight="1" x14ac:dyDescent="0.25">
      <c r="A24" s="7" t="s">
        <v>43</v>
      </c>
      <c r="B24" s="11" t="s">
        <v>19</v>
      </c>
      <c r="C24" s="13">
        <v>0</v>
      </c>
      <c r="D24" s="13">
        <v>0</v>
      </c>
    </row>
    <row r="25" spans="1:5" ht="24" hidden="1" customHeight="1" x14ac:dyDescent="0.25">
      <c r="A25" s="7" t="s">
        <v>44</v>
      </c>
      <c r="B25" s="11" t="s">
        <v>20</v>
      </c>
      <c r="C25" s="13">
        <v>0</v>
      </c>
      <c r="D25" s="13">
        <v>0</v>
      </c>
    </row>
    <row r="26" spans="1:5" ht="30.75" customHeight="1" x14ac:dyDescent="0.25">
      <c r="A26" s="8" t="s">
        <v>45</v>
      </c>
      <c r="B26" s="10" t="s">
        <v>50</v>
      </c>
      <c r="C26" s="12">
        <f>C22+C23</f>
        <v>155.49771000000001</v>
      </c>
      <c r="D26" s="12">
        <f>C26/D28*1000</f>
        <v>62.050163607342384</v>
      </c>
    </row>
    <row r="27" spans="1:5" ht="27" customHeight="1" x14ac:dyDescent="0.25">
      <c r="A27" s="8" t="s">
        <v>46</v>
      </c>
      <c r="B27" s="10" t="s">
        <v>90</v>
      </c>
      <c r="C27" s="12"/>
      <c r="D27" s="12">
        <f>D26</f>
        <v>62.050163607342384</v>
      </c>
    </row>
    <row r="28" spans="1:5" ht="32.25" customHeight="1" x14ac:dyDescent="0.25">
      <c r="A28" s="8" t="s">
        <v>47</v>
      </c>
      <c r="B28" s="10" t="s">
        <v>51</v>
      </c>
      <c r="C28" s="8"/>
      <c r="D28" s="8">
        <v>2506</v>
      </c>
    </row>
    <row r="29" spans="1:5" ht="15.75" x14ac:dyDescent="0.25">
      <c r="A29" s="1"/>
      <c r="B29" s="4"/>
      <c r="C29" s="2"/>
      <c r="D29" s="2"/>
    </row>
    <row r="30" spans="1:5" ht="15.75" x14ac:dyDescent="0.25">
      <c r="A30" s="1"/>
      <c r="B30" s="31" t="s">
        <v>100</v>
      </c>
      <c r="C30" s="32"/>
      <c r="D30" s="32" t="s">
        <v>101</v>
      </c>
      <c r="E30" s="32"/>
    </row>
    <row r="31" spans="1:5" ht="15.75" x14ac:dyDescent="0.25">
      <c r="A31" s="1"/>
      <c r="B31" s="31"/>
      <c r="C31" s="22"/>
      <c r="D31" s="38"/>
      <c r="E31" s="38"/>
    </row>
    <row r="32" spans="1:5" ht="15.75" x14ac:dyDescent="0.25">
      <c r="A32" s="1"/>
      <c r="B32" s="31" t="s">
        <v>102</v>
      </c>
      <c r="C32" s="22"/>
      <c r="E32" s="32"/>
    </row>
    <row r="33" spans="1:5" ht="15.75" x14ac:dyDescent="0.25">
      <c r="A33" s="1"/>
      <c r="B33" s="31" t="s">
        <v>103</v>
      </c>
      <c r="C33" s="22"/>
      <c r="D33" s="32" t="s">
        <v>104</v>
      </c>
      <c r="E33" s="32"/>
    </row>
    <row r="34" spans="1:5" ht="15.75" x14ac:dyDescent="0.25">
      <c r="B34" s="4"/>
      <c r="C34" s="34"/>
      <c r="D34" s="34"/>
    </row>
  </sheetData>
  <mergeCells count="9">
    <mergeCell ref="C34:D34"/>
    <mergeCell ref="C1:D1"/>
    <mergeCell ref="C2:D2"/>
    <mergeCell ref="A3:D3"/>
    <mergeCell ref="C4:D4"/>
    <mergeCell ref="A5:A6"/>
    <mergeCell ref="B5:B6"/>
    <mergeCell ref="C5:D5"/>
    <mergeCell ref="D31:E31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34"/>
  <sheetViews>
    <sheetView topLeftCell="A19" workbookViewId="0">
      <selection activeCell="B30" sqref="B30:E33"/>
    </sheetView>
  </sheetViews>
  <sheetFormatPr defaultRowHeight="15" x14ac:dyDescent="0.25"/>
  <cols>
    <col min="2" max="2" width="45.5703125" customWidth="1"/>
    <col min="3" max="3" width="17.140625" customWidth="1"/>
    <col min="4" max="4" width="18.28515625" customWidth="1"/>
  </cols>
  <sheetData>
    <row r="1" spans="1:4" ht="15.75" x14ac:dyDescent="0.25">
      <c r="A1" s="1"/>
      <c r="B1" s="1"/>
      <c r="C1" s="34" t="s">
        <v>69</v>
      </c>
      <c r="D1" s="34"/>
    </row>
    <row r="2" spans="1:4" ht="41.25" customHeight="1" x14ac:dyDescent="0.25">
      <c r="A2" s="1"/>
      <c r="B2" s="1"/>
      <c r="C2" s="35" t="s">
        <v>99</v>
      </c>
      <c r="D2" s="35"/>
    </row>
    <row r="3" spans="1:4" ht="46.5" customHeight="1" x14ac:dyDescent="0.25">
      <c r="A3" s="36" t="s">
        <v>79</v>
      </c>
      <c r="B3" s="36"/>
      <c r="C3" s="36"/>
      <c r="D3" s="36"/>
    </row>
    <row r="4" spans="1:4" ht="15.75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94</v>
      </c>
      <c r="D5" s="37"/>
    </row>
    <row r="6" spans="1:4" ht="15.75" x14ac:dyDescent="0.25">
      <c r="A6" s="37"/>
      <c r="B6" s="37"/>
      <c r="C6" s="19" t="s">
        <v>2</v>
      </c>
      <c r="D6" s="19" t="s">
        <v>3</v>
      </c>
    </row>
    <row r="7" spans="1:4" ht="15.75" x14ac:dyDescent="0.25">
      <c r="A7" s="8">
        <v>1</v>
      </c>
      <c r="B7" s="9" t="s">
        <v>4</v>
      </c>
      <c r="C7" s="12">
        <f>C8+C16+C12+C13</f>
        <v>0.95448700000000009</v>
      </c>
      <c r="D7" s="25">
        <f>D8+D12+D13+D16</f>
        <v>61.185064102564112</v>
      </c>
    </row>
    <row r="8" spans="1:4" ht="23.25" customHeight="1" x14ac:dyDescent="0.25">
      <c r="A8" s="8" t="s">
        <v>24</v>
      </c>
      <c r="B8" s="10" t="s">
        <v>5</v>
      </c>
      <c r="C8" s="12">
        <f>C9+C10+C11</f>
        <v>0.10771199999999999</v>
      </c>
      <c r="D8" s="25">
        <f>D9+D10+D11</f>
        <v>6.9046153846153864</v>
      </c>
    </row>
    <row r="9" spans="1:4" ht="18.75" customHeight="1" x14ac:dyDescent="0.25">
      <c r="A9" s="19" t="s">
        <v>25</v>
      </c>
      <c r="B9" s="11" t="s">
        <v>48</v>
      </c>
      <c r="C9" s="13">
        <v>7.0726999999999998E-2</v>
      </c>
      <c r="D9" s="26">
        <f>C9/D28*1000</f>
        <v>4.5337820512820519</v>
      </c>
    </row>
    <row r="10" spans="1:4" ht="29.25" customHeight="1" x14ac:dyDescent="0.25">
      <c r="A10" s="19" t="s">
        <v>26</v>
      </c>
      <c r="B10" s="11" t="s">
        <v>9</v>
      </c>
      <c r="C10" s="13">
        <v>3.5256000000000003E-2</v>
      </c>
      <c r="D10" s="26">
        <f>C10/D28*1000</f>
        <v>2.2600000000000002</v>
      </c>
    </row>
    <row r="11" spans="1:4" ht="27.75" customHeight="1" x14ac:dyDescent="0.25">
      <c r="A11" s="19" t="s">
        <v>27</v>
      </c>
      <c r="B11" s="11" t="s">
        <v>10</v>
      </c>
      <c r="C11" s="13">
        <v>1.7290000000000001E-3</v>
      </c>
      <c r="D11" s="26">
        <f>C11/D28*1000</f>
        <v>0.11083333333333334</v>
      </c>
    </row>
    <row r="12" spans="1:4" ht="27.75" customHeight="1" x14ac:dyDescent="0.25">
      <c r="A12" s="8" t="s">
        <v>31</v>
      </c>
      <c r="B12" s="10" t="s">
        <v>16</v>
      </c>
      <c r="C12" s="12">
        <v>0.55143600000000004</v>
      </c>
      <c r="D12" s="25">
        <f>C12/D28*1000</f>
        <v>35.348461538461542</v>
      </c>
    </row>
    <row r="13" spans="1:4" ht="20.25" customHeight="1" x14ac:dyDescent="0.25">
      <c r="A13" s="8" t="s">
        <v>32</v>
      </c>
      <c r="B13" s="10" t="s">
        <v>11</v>
      </c>
      <c r="C13" s="12">
        <f>C14+C15</f>
        <v>0.28917100000000001</v>
      </c>
      <c r="D13" s="25">
        <f>C13/D28*1000</f>
        <v>18.536602564102566</v>
      </c>
    </row>
    <row r="14" spans="1:4" ht="18.75" customHeight="1" x14ac:dyDescent="0.25">
      <c r="A14" s="19" t="s">
        <v>33</v>
      </c>
      <c r="B14" s="11" t="s">
        <v>12</v>
      </c>
      <c r="C14" s="13">
        <v>0.109318</v>
      </c>
      <c r="D14" s="26">
        <f>C14/D28*1000</f>
        <v>7.0075641025641033</v>
      </c>
    </row>
    <row r="15" spans="1:4" ht="17.25" customHeight="1" x14ac:dyDescent="0.25">
      <c r="A15" s="19" t="s">
        <v>34</v>
      </c>
      <c r="B15" s="11" t="s">
        <v>13</v>
      </c>
      <c r="C15" s="13">
        <v>0.17985300000000001</v>
      </c>
      <c r="D15" s="26">
        <f>C15/D28*1000</f>
        <v>11.529038461538462</v>
      </c>
    </row>
    <row r="16" spans="1:4" ht="21.75" customHeight="1" x14ac:dyDescent="0.25">
      <c r="A16" s="8" t="s">
        <v>35</v>
      </c>
      <c r="B16" s="10" t="s">
        <v>14</v>
      </c>
      <c r="C16" s="12">
        <f>C17+C18</f>
        <v>6.1679999999999999E-3</v>
      </c>
      <c r="D16" s="25">
        <f>C16/D28*1000</f>
        <v>0.39538461538461539</v>
      </c>
    </row>
    <row r="17" spans="1:5" ht="27.75" customHeight="1" x14ac:dyDescent="0.25">
      <c r="A17" s="19" t="s">
        <v>36</v>
      </c>
      <c r="B17" s="11" t="s">
        <v>49</v>
      </c>
      <c r="C17" s="13">
        <v>5.8310000000000002E-3</v>
      </c>
      <c r="D17" s="26">
        <f>C17/D28*1000</f>
        <v>0.37378205128205133</v>
      </c>
    </row>
    <row r="18" spans="1:5" ht="20.25" customHeight="1" x14ac:dyDescent="0.25">
      <c r="A18" s="19" t="s">
        <v>37</v>
      </c>
      <c r="B18" s="11" t="s">
        <v>13</v>
      </c>
      <c r="C18" s="13">
        <v>3.3700000000000001E-4</v>
      </c>
      <c r="D18" s="26">
        <f>C18/D28*1000</f>
        <v>2.1602564102564104E-2</v>
      </c>
    </row>
    <row r="19" spans="1:5" ht="21" customHeight="1" x14ac:dyDescent="0.25">
      <c r="A19" s="8" t="s">
        <v>38</v>
      </c>
      <c r="B19" s="10" t="s">
        <v>15</v>
      </c>
      <c r="C19" s="12">
        <f>C20+C21</f>
        <v>1.3495E-2</v>
      </c>
      <c r="D19" s="25">
        <f>C19/D28*1000</f>
        <v>0.8650641025641026</v>
      </c>
    </row>
    <row r="20" spans="1:5" ht="30.75" customHeight="1" x14ac:dyDescent="0.25">
      <c r="A20" s="19" t="s">
        <v>39</v>
      </c>
      <c r="B20" s="11" t="s">
        <v>17</v>
      </c>
      <c r="C20" s="13">
        <v>1.192E-2</v>
      </c>
      <c r="D20" s="26">
        <f>C20/D28*1000</f>
        <v>0.76410256410256416</v>
      </c>
    </row>
    <row r="21" spans="1:5" ht="18.75" customHeight="1" x14ac:dyDescent="0.25">
      <c r="A21" s="19" t="s">
        <v>40</v>
      </c>
      <c r="B21" s="11" t="s">
        <v>13</v>
      </c>
      <c r="C21" s="13">
        <v>1.575E-3</v>
      </c>
      <c r="D21" s="26">
        <f>C21/D28*1000</f>
        <v>0.10096153846153848</v>
      </c>
    </row>
    <row r="22" spans="1:5" ht="18" customHeight="1" x14ac:dyDescent="0.25">
      <c r="A22" s="8" t="s">
        <v>41</v>
      </c>
      <c r="B22" s="10" t="s">
        <v>18</v>
      </c>
      <c r="C22" s="12">
        <f>C7+C19</f>
        <v>0.96798200000000012</v>
      </c>
      <c r="D22" s="12">
        <f>D7+D19</f>
        <v>62.050128205128217</v>
      </c>
    </row>
    <row r="23" spans="1:5" ht="18" customHeight="1" x14ac:dyDescent="0.25">
      <c r="A23" s="8" t="s">
        <v>42</v>
      </c>
      <c r="B23" s="10" t="s">
        <v>95</v>
      </c>
      <c r="C23" s="12">
        <f>C24+C25</f>
        <v>0</v>
      </c>
      <c r="D23" s="12">
        <v>0</v>
      </c>
    </row>
    <row r="24" spans="1:5" ht="21" hidden="1" customHeight="1" x14ac:dyDescent="0.25">
      <c r="A24" s="19" t="s">
        <v>43</v>
      </c>
      <c r="B24" s="11" t="s">
        <v>19</v>
      </c>
      <c r="C24" s="13">
        <v>0</v>
      </c>
      <c r="D24" s="13">
        <v>0</v>
      </c>
    </row>
    <row r="25" spans="1:5" ht="27" hidden="1" customHeight="1" x14ac:dyDescent="0.25">
      <c r="A25" s="19" t="s">
        <v>44</v>
      </c>
      <c r="B25" s="11" t="s">
        <v>20</v>
      </c>
      <c r="C25" s="13">
        <v>0</v>
      </c>
      <c r="D25" s="13">
        <v>0</v>
      </c>
    </row>
    <row r="26" spans="1:5" ht="30" customHeight="1" x14ac:dyDescent="0.25">
      <c r="A26" s="8" t="s">
        <v>45</v>
      </c>
      <c r="B26" s="10" t="s">
        <v>50</v>
      </c>
      <c r="C26" s="12">
        <f>C22+C23</f>
        <v>0.96798200000000012</v>
      </c>
      <c r="D26" s="12">
        <f>D22</f>
        <v>62.050128205128217</v>
      </c>
    </row>
    <row r="27" spans="1:5" ht="29.25" customHeight="1" x14ac:dyDescent="0.25">
      <c r="A27" s="8" t="s">
        <v>46</v>
      </c>
      <c r="B27" s="10" t="s">
        <v>90</v>
      </c>
      <c r="C27" s="12"/>
      <c r="D27" s="12">
        <f>D26</f>
        <v>62.050128205128217</v>
      </c>
    </row>
    <row r="28" spans="1:5" ht="32.25" customHeight="1" x14ac:dyDescent="0.25">
      <c r="A28" s="8" t="s">
        <v>47</v>
      </c>
      <c r="B28" s="10" t="s">
        <v>51</v>
      </c>
      <c r="C28" s="8"/>
      <c r="D28" s="8">
        <v>15.6</v>
      </c>
    </row>
    <row r="29" spans="1:5" ht="15.75" x14ac:dyDescent="0.25">
      <c r="A29" s="1"/>
      <c r="B29" s="4"/>
      <c r="C29" s="18"/>
      <c r="D29" s="18"/>
    </row>
    <row r="30" spans="1:5" ht="15.75" x14ac:dyDescent="0.25">
      <c r="A30" s="1"/>
      <c r="B30" s="31" t="s">
        <v>100</v>
      </c>
      <c r="C30" s="32"/>
      <c r="D30" s="32" t="s">
        <v>101</v>
      </c>
      <c r="E30" s="32"/>
    </row>
    <row r="31" spans="1:5" ht="15.75" x14ac:dyDescent="0.25">
      <c r="A31" s="1"/>
      <c r="B31" s="31"/>
      <c r="C31" s="22"/>
      <c r="D31" s="38"/>
      <c r="E31" s="38"/>
    </row>
    <row r="32" spans="1:5" ht="15.75" x14ac:dyDescent="0.25">
      <c r="A32" s="1"/>
      <c r="B32" s="31" t="s">
        <v>102</v>
      </c>
      <c r="C32" s="22"/>
      <c r="E32" s="32"/>
    </row>
    <row r="33" spans="1:5" ht="15.75" x14ac:dyDescent="0.25">
      <c r="A33" s="1"/>
      <c r="B33" s="31" t="s">
        <v>103</v>
      </c>
      <c r="C33" s="22"/>
      <c r="D33" s="32" t="s">
        <v>104</v>
      </c>
      <c r="E33" s="32"/>
    </row>
    <row r="34" spans="1:5" ht="15.75" x14ac:dyDescent="0.25">
      <c r="B34" s="4"/>
      <c r="C34" s="34"/>
      <c r="D34" s="34"/>
    </row>
  </sheetData>
  <mergeCells count="9">
    <mergeCell ref="C34:D34"/>
    <mergeCell ref="C1:D1"/>
    <mergeCell ref="C2:D2"/>
    <mergeCell ref="A3:D3"/>
    <mergeCell ref="C4:D4"/>
    <mergeCell ref="A5:A6"/>
    <mergeCell ref="B5:B6"/>
    <mergeCell ref="C5:D5"/>
    <mergeCell ref="D31:E31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E33"/>
  <sheetViews>
    <sheetView topLeftCell="A5" workbookViewId="0">
      <selection activeCell="D12" sqref="D12"/>
    </sheetView>
  </sheetViews>
  <sheetFormatPr defaultRowHeight="15" x14ac:dyDescent="0.25"/>
  <cols>
    <col min="2" max="2" width="49.85546875" customWidth="1"/>
    <col min="3" max="3" width="15.85546875" customWidth="1"/>
    <col min="4" max="4" width="15.28515625" customWidth="1"/>
  </cols>
  <sheetData>
    <row r="1" spans="1:4" ht="15.75" x14ac:dyDescent="0.25">
      <c r="A1" s="1"/>
      <c r="B1" s="1"/>
      <c r="C1" s="34" t="s">
        <v>58</v>
      </c>
      <c r="D1" s="34"/>
    </row>
    <row r="2" spans="1:4" ht="28.5" customHeight="1" x14ac:dyDescent="0.25">
      <c r="A2" s="1"/>
      <c r="B2" s="1"/>
      <c r="C2" s="35" t="s">
        <v>99</v>
      </c>
      <c r="D2" s="35"/>
    </row>
    <row r="3" spans="1:4" ht="48" customHeight="1" x14ac:dyDescent="0.25">
      <c r="A3" s="36" t="s">
        <v>78</v>
      </c>
      <c r="B3" s="36"/>
      <c r="C3" s="36"/>
      <c r="D3" s="36"/>
    </row>
    <row r="4" spans="1:4" ht="24.75" customHeight="1" x14ac:dyDescent="0.25">
      <c r="A4" s="1"/>
      <c r="B4" s="1"/>
      <c r="C4" s="39"/>
      <c r="D4" s="39"/>
    </row>
    <row r="5" spans="1:4" ht="15.75" x14ac:dyDescent="0.25">
      <c r="A5" s="37" t="s">
        <v>0</v>
      </c>
      <c r="B5" s="37" t="s">
        <v>1</v>
      </c>
      <c r="C5" s="37" t="s">
        <v>93</v>
      </c>
      <c r="D5" s="37"/>
    </row>
    <row r="6" spans="1:4" ht="15.75" x14ac:dyDescent="0.25">
      <c r="A6" s="37"/>
      <c r="B6" s="37"/>
      <c r="C6" s="7" t="s">
        <v>2</v>
      </c>
      <c r="D6" s="7" t="s">
        <v>3</v>
      </c>
    </row>
    <row r="7" spans="1:4" ht="15.75" x14ac:dyDescent="0.25">
      <c r="A7" s="8">
        <v>1</v>
      </c>
      <c r="B7" s="9" t="s">
        <v>4</v>
      </c>
      <c r="C7" s="12">
        <f>C8+C15+C11+C12</f>
        <v>261.18580400000002</v>
      </c>
      <c r="D7" s="25">
        <f>C7/D27*1000</f>
        <v>2.1611680540155889</v>
      </c>
    </row>
    <row r="8" spans="1:4" ht="20.25" customHeight="1" x14ac:dyDescent="0.25">
      <c r="A8" s="8" t="s">
        <v>24</v>
      </c>
      <c r="B8" s="10" t="s">
        <v>52</v>
      </c>
      <c r="C8" s="12">
        <f>C10+C9</f>
        <v>0.116257</v>
      </c>
      <c r="D8" s="25">
        <f>C8/D27*1000</f>
        <v>9.6196236781571161E-4</v>
      </c>
    </row>
    <row r="9" spans="1:4" ht="18" customHeight="1" x14ac:dyDescent="0.25">
      <c r="A9" s="29" t="s">
        <v>25</v>
      </c>
      <c r="B9" s="11" t="s">
        <v>9</v>
      </c>
      <c r="C9" s="13">
        <v>0.116257</v>
      </c>
      <c r="D9" s="26">
        <f>C9/D27*1000</f>
        <v>9.6196236781571161E-4</v>
      </c>
    </row>
    <row r="10" spans="1:4" s="22" customFormat="1" ht="32.25" customHeight="1" x14ac:dyDescent="0.25">
      <c r="A10" s="28" t="s">
        <v>26</v>
      </c>
      <c r="B10" s="11" t="s">
        <v>10</v>
      </c>
      <c r="C10" s="13">
        <v>0</v>
      </c>
      <c r="D10" s="25">
        <f>C10/D27*1000</f>
        <v>0</v>
      </c>
    </row>
    <row r="11" spans="1:4" ht="30" customHeight="1" x14ac:dyDescent="0.25">
      <c r="A11" s="8" t="s">
        <v>31</v>
      </c>
      <c r="B11" s="10" t="s">
        <v>16</v>
      </c>
      <c r="C11" s="12">
        <v>250.578979</v>
      </c>
      <c r="D11" s="25">
        <f>C11/D27*1000</f>
        <v>2.0734024442716006</v>
      </c>
    </row>
    <row r="12" spans="1:4" ht="21.75" customHeight="1" x14ac:dyDescent="0.25">
      <c r="A12" s="8" t="s">
        <v>32</v>
      </c>
      <c r="B12" s="10" t="s">
        <v>11</v>
      </c>
      <c r="C12" s="12">
        <f>C13+C14</f>
        <v>8.793927</v>
      </c>
      <c r="D12" s="25">
        <f>C12/D27*1000</f>
        <v>7.2764881592665531E-2</v>
      </c>
    </row>
    <row r="13" spans="1:4" ht="18.75" customHeight="1" x14ac:dyDescent="0.25">
      <c r="A13" s="7" t="s">
        <v>33</v>
      </c>
      <c r="B13" s="11" t="s">
        <v>12</v>
      </c>
      <c r="C13" s="13">
        <v>0</v>
      </c>
      <c r="D13" s="26">
        <f>C13/D27*1000</f>
        <v>0</v>
      </c>
    </row>
    <row r="14" spans="1:4" ht="17.25" customHeight="1" x14ac:dyDescent="0.25">
      <c r="A14" s="7" t="s">
        <v>34</v>
      </c>
      <c r="B14" s="11" t="s">
        <v>13</v>
      </c>
      <c r="C14" s="13">
        <v>8.793927</v>
      </c>
      <c r="D14" s="26">
        <f>C14/D27*1000</f>
        <v>7.2764881592665531E-2</v>
      </c>
    </row>
    <row r="15" spans="1:4" ht="19.5" customHeight="1" x14ac:dyDescent="0.25">
      <c r="A15" s="8" t="s">
        <v>35</v>
      </c>
      <c r="B15" s="10" t="s">
        <v>14</v>
      </c>
      <c r="C15" s="12">
        <f>C16+C17</f>
        <v>1.6966409999999998</v>
      </c>
      <c r="D15" s="25">
        <f>C15/D27*1000</f>
        <v>1.4038765783507372E-2</v>
      </c>
    </row>
    <row r="16" spans="1:4" ht="28.5" customHeight="1" x14ac:dyDescent="0.25">
      <c r="A16" s="7" t="s">
        <v>36</v>
      </c>
      <c r="B16" s="11" t="s">
        <v>49</v>
      </c>
      <c r="C16" s="13">
        <v>1.6038479999999999</v>
      </c>
      <c r="D16" s="26">
        <f>C16/D27*1000</f>
        <v>1.3270955036655799E-2</v>
      </c>
    </row>
    <row r="17" spans="1:5" ht="18" customHeight="1" x14ac:dyDescent="0.25">
      <c r="A17" s="7" t="s">
        <v>37</v>
      </c>
      <c r="B17" s="11" t="s">
        <v>13</v>
      </c>
      <c r="C17" s="13">
        <v>9.2793E-2</v>
      </c>
      <c r="D17" s="26">
        <f>C17/D27*1000</f>
        <v>7.6781074685157295E-4</v>
      </c>
    </row>
    <row r="18" spans="1:5" ht="21" customHeight="1" x14ac:dyDescent="0.25">
      <c r="A18" s="8" t="s">
        <v>38</v>
      </c>
      <c r="B18" s="10" t="s">
        <v>15</v>
      </c>
      <c r="C18" s="12">
        <f>C19+C20</f>
        <v>3.711484</v>
      </c>
      <c r="D18" s="25">
        <f>C18/D27*1000</f>
        <v>3.0710477104605553E-2</v>
      </c>
    </row>
    <row r="19" spans="1:5" ht="28.5" customHeight="1" x14ac:dyDescent="0.25">
      <c r="A19" s="7" t="s">
        <v>39</v>
      </c>
      <c r="B19" s="11" t="s">
        <v>17</v>
      </c>
      <c r="C19" s="13">
        <v>3.2783880000000001</v>
      </c>
      <c r="D19" s="26">
        <f>C19/D27*1000</f>
        <v>2.7126847270259984E-2</v>
      </c>
    </row>
    <row r="20" spans="1:5" ht="19.5" customHeight="1" x14ac:dyDescent="0.25">
      <c r="A20" s="7" t="s">
        <v>40</v>
      </c>
      <c r="B20" s="11" t="s">
        <v>13</v>
      </c>
      <c r="C20" s="13">
        <v>0.43309599999999998</v>
      </c>
      <c r="D20" s="26">
        <v>0.01</v>
      </c>
    </row>
    <row r="21" spans="1:5" ht="17.25" customHeight="1" x14ac:dyDescent="0.25">
      <c r="A21" s="8" t="s">
        <v>41</v>
      </c>
      <c r="B21" s="10" t="s">
        <v>18</v>
      </c>
      <c r="C21" s="12">
        <f>C7+C18</f>
        <v>264.897288</v>
      </c>
      <c r="D21" s="25">
        <f>C21/D27*1000</f>
        <v>2.1918785311201945</v>
      </c>
    </row>
    <row r="22" spans="1:5" ht="21.75" customHeight="1" x14ac:dyDescent="0.25">
      <c r="A22" s="8" t="s">
        <v>42</v>
      </c>
      <c r="B22" s="10" t="s">
        <v>95</v>
      </c>
      <c r="C22" s="12">
        <f>C23+C24</f>
        <v>0</v>
      </c>
      <c r="D22" s="12">
        <v>0</v>
      </c>
    </row>
    <row r="23" spans="1:5" ht="18" hidden="1" customHeight="1" x14ac:dyDescent="0.25">
      <c r="A23" s="7" t="s">
        <v>43</v>
      </c>
      <c r="B23" s="11" t="s">
        <v>19</v>
      </c>
      <c r="C23" s="13">
        <v>0</v>
      </c>
      <c r="D23" s="13">
        <v>0</v>
      </c>
    </row>
    <row r="24" spans="1:5" ht="21" hidden="1" customHeight="1" x14ac:dyDescent="0.25">
      <c r="A24" s="7" t="s">
        <v>44</v>
      </c>
      <c r="B24" s="11" t="s">
        <v>20</v>
      </c>
      <c r="C24" s="13">
        <v>0</v>
      </c>
      <c r="D24" s="13">
        <v>0</v>
      </c>
    </row>
    <row r="25" spans="1:5" ht="29.25" customHeight="1" x14ac:dyDescent="0.25">
      <c r="A25" s="8" t="s">
        <v>45</v>
      </c>
      <c r="B25" s="10" t="s">
        <v>53</v>
      </c>
      <c r="C25" s="12">
        <f>C21+C22</f>
        <v>264.897288</v>
      </c>
      <c r="D25" s="12">
        <f>C25/D27*1000</f>
        <v>2.1918785311201945</v>
      </c>
    </row>
    <row r="26" spans="1:5" ht="20.25" customHeight="1" x14ac:dyDescent="0.25">
      <c r="A26" s="8" t="s">
        <v>46</v>
      </c>
      <c r="B26" s="10" t="s">
        <v>89</v>
      </c>
      <c r="C26" s="12"/>
      <c r="D26" s="12">
        <f>D25</f>
        <v>2.1918785311201945</v>
      </c>
    </row>
    <row r="27" spans="1:5" ht="30.75" customHeight="1" x14ac:dyDescent="0.25">
      <c r="A27" s="8" t="s">
        <v>47</v>
      </c>
      <c r="B27" s="10" t="s">
        <v>23</v>
      </c>
      <c r="C27" s="8"/>
      <c r="D27" s="8">
        <v>120854</v>
      </c>
    </row>
    <row r="28" spans="1:5" ht="15.75" x14ac:dyDescent="0.25">
      <c r="A28" s="1"/>
      <c r="B28" s="4"/>
      <c r="C28" s="2"/>
      <c r="D28" s="2"/>
    </row>
    <row r="29" spans="1:5" ht="15.75" x14ac:dyDescent="0.25">
      <c r="A29" s="1"/>
      <c r="B29" s="31" t="s">
        <v>100</v>
      </c>
      <c r="C29" s="32"/>
      <c r="D29" s="32" t="s">
        <v>101</v>
      </c>
      <c r="E29" s="32"/>
    </row>
    <row r="30" spans="1:5" ht="15.75" x14ac:dyDescent="0.25">
      <c r="A30" s="1"/>
      <c r="B30" s="31"/>
      <c r="C30" s="22"/>
      <c r="D30" s="38"/>
      <c r="E30" s="38"/>
    </row>
    <row r="31" spans="1:5" ht="15.75" x14ac:dyDescent="0.25">
      <c r="A31" s="1"/>
      <c r="B31" s="31" t="s">
        <v>102</v>
      </c>
      <c r="C31" s="22"/>
      <c r="E31" s="32"/>
    </row>
    <row r="32" spans="1:5" ht="15.75" x14ac:dyDescent="0.25">
      <c r="A32" s="1"/>
      <c r="B32" s="31" t="s">
        <v>103</v>
      </c>
      <c r="C32" s="22"/>
      <c r="D32" s="32" t="s">
        <v>104</v>
      </c>
      <c r="E32" s="32"/>
    </row>
    <row r="33" spans="2:4" ht="15.75" x14ac:dyDescent="0.25">
      <c r="B33" s="4"/>
      <c r="C33" s="34"/>
      <c r="D33" s="34"/>
    </row>
  </sheetData>
  <mergeCells count="9">
    <mergeCell ref="C33:D33"/>
    <mergeCell ref="C1:D1"/>
    <mergeCell ref="C2:D2"/>
    <mergeCell ref="A3:D3"/>
    <mergeCell ref="C4:D4"/>
    <mergeCell ref="A5:A6"/>
    <mergeCell ref="B5:B6"/>
    <mergeCell ref="C5:D5"/>
    <mergeCell ref="D30:E30"/>
  </mergeCells>
  <pageMargins left="0.70866141732283472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вир. нас.</vt:lpstr>
      <vt:lpstr>вир. бюдж</vt:lpstr>
      <vt:lpstr>вир. інші</vt:lpstr>
      <vt:lpstr>вир.реліг</vt:lpstr>
      <vt:lpstr>трансп. нас.</vt:lpstr>
      <vt:lpstr>трансп. бюдж.</vt:lpstr>
      <vt:lpstr>трансп. інші</vt:lpstr>
      <vt:lpstr>трансп.реліг</vt:lpstr>
      <vt:lpstr>постач. нас.</vt:lpstr>
      <vt:lpstr>постач.бюдж.</vt:lpstr>
      <vt:lpstr>постач. інші</vt:lpstr>
      <vt:lpstr>постач. реліг</vt:lpstr>
      <vt:lpstr>тепло нас</vt:lpstr>
      <vt:lpstr>тепло бюдж</vt:lpstr>
      <vt:lpstr>тепло реліг</vt:lpstr>
      <vt:lpstr>тепло інші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V-Inna</cp:lastModifiedBy>
  <cp:lastPrinted>2018-11-19T06:16:40Z</cp:lastPrinted>
  <dcterms:created xsi:type="dcterms:W3CDTF">2018-08-01T08:51:54Z</dcterms:created>
  <dcterms:modified xsi:type="dcterms:W3CDTF">2018-11-19T10:36:43Z</dcterms:modified>
</cp:coreProperties>
</file>