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Аркуш1" sheetId="1" r:id="rId1"/>
  </sheets>
  <definedNames>
    <definedName name="_xlnm.Print_Area" localSheetId="0">'Аркуш1'!$A$1:$J$169</definedName>
  </definedNames>
  <calcPr fullCalcOnLoad="1"/>
</workbook>
</file>

<file path=xl/sharedStrings.xml><?xml version="1.0" encoding="utf-8"?>
<sst xmlns="http://schemas.openxmlformats.org/spreadsheetml/2006/main" count="292" uniqueCount="279">
  <si>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</si>
  <si>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</si>
  <si>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</si>
  <si>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</si>
  <si>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</si>
  <si>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</si>
  <si>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</si>
  <si>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</si>
  <si>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</si>
  <si>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</si>
  <si>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</si>
  <si>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</si>
  <si>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</si>
  <si>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</si>
  <si>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</si>
  <si>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</si>
  <si>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</si>
  <si>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</si>
  <si>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</si>
  <si>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</si>
  <si>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</si>
  <si>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</si>
  <si>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</si>
  <si>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</si>
  <si>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</si>
  <si>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</si>
  <si>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</si>
  <si>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</si>
  <si>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</si>
  <si>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</si>
  <si>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</si>
  <si>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</si>
  <si>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</si>
  <si>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</si>
  <si>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</si>
  <si>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</si>
  <si>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</si>
  <si>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</si>
  <si>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</si>
  <si>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</si>
  <si>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</si>
  <si>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</si>
  <si>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</si>
  <si>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</si>
  <si>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</si>
  <si>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</si>
  <si>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</si>
  <si>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</si>
  <si>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</si>
  <si>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</si>
  <si>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</si>
  <si>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</si>
  <si>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</si>
  <si>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</si>
  <si>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</si>
  <si>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</si>
  <si>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</si>
  <si>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</si>
  <si>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</si>
  <si>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</si>
  <si>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</si>
  <si>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</si>
  <si>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</si>
  <si>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</si>
  <si>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</si>
  <si>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</si>
  <si>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</si>
  <si>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</si>
  <si>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</si>
  <si>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</si>
  <si>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</si>
  <si>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</si>
  <si>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</si>
  <si>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</si>
  <si>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</si>
  <si>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</si>
  <si>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</si>
  <si>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</si>
  <si>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</si>
  <si>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</si>
  <si>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</si>
  <si>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</si>
  <si>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</si>
  <si>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</si>
  <si>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</si>
  <si>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</si>
  <si>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</si>
  <si>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</si>
  <si>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</si>
  <si>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</si>
  <si>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</si>
  <si>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</si>
  <si>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</si>
  <si>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</si>
  <si>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</si>
  <si>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</si>
  <si>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</si>
  <si>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</si>
  <si>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</si>
  <si>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</si>
  <si>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</si>
  <si>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</si>
  <si>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</si>
  <si>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</si>
  <si>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</si>
  <si>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</si>
  <si>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</si>
  <si>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</si>
  <si>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</si>
  <si>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</si>
  <si>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</si>
  <si>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</si>
  <si>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</si>
  <si>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</si>
  <si>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</si>
  <si>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</si>
  <si>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</si>
  <si>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</si>
  <si>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</si>
  <si>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</si>
  <si>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</si>
  <si>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</si>
  <si>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</si>
  <si>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</si>
  <si>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</si>
  <si>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</si>
  <si>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</si>
  <si>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</si>
  <si>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</si>
  <si>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</si>
  <si>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</si>
  <si>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</si>
  <si>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</si>
  <si>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</si>
  <si>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</si>
  <si>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</si>
  <si>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</si>
  <si>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</si>
  <si>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</si>
  <si>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</si>
  <si>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</si>
  <si>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</si>
  <si>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</si>
  <si>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</si>
  <si>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</si>
  <si>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</si>
  <si>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</si>
  <si>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</si>
  <si>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</si>
  <si>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</si>
  <si>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</si>
  <si>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</si>
  <si>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</si>
  <si>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</si>
  <si>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</si>
  <si>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</si>
  <si>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</si>
  <si>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</si>
  <si>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</si>
  <si>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</si>
  <si>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</si>
  <si>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</si>
  <si>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</si>
  <si>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</si>
  <si>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</si>
  <si>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</si>
  <si>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</si>
  <si>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</si>
  <si>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</si>
  <si>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</si>
  <si>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</si>
  <si>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</si>
  <si>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</si>
  <si>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</si>
  <si>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</si>
  <si>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</si>
  <si>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</si>
  <si>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</si>
  <si>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</si>
  <si>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</si>
  <si>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</si>
  <si>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</si>
  <si>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</si>
  <si>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</si>
  <si>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</si>
  <si>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</si>
  <si>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</si>
  <si>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</si>
  <si>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</si>
  <si>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</si>
  <si>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</si>
  <si>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</si>
  <si>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</si>
  <si>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</si>
  <si>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</si>
  <si>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</si>
  <si>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</si>
  <si>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</si>
  <si>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</si>
  <si>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</t>
  </si>
  <si>
    <t>Затвердженно на 2018 рік з урахуванням змін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</si>
  <si>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</si>
  <si>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</si>
  <si>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</si>
  <si>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</si>
  <si>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</si>
  <si>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>Звіт про виконання видатків загального та спеціального фондів бюджету м.Хмельницького</t>
  </si>
  <si>
    <t xml:space="preserve">Додаток 2 до рішення </t>
  </si>
  <si>
    <t>від "    "                  2018 р. №</t>
  </si>
  <si>
    <t>Інші програми, заклади та заходи у сфері освіти</t>
  </si>
  <si>
    <t>Первинна медична допомога населенню</t>
  </si>
  <si>
    <t>Інші  програми, заклади та заходи у сфері охорони здоров’я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</si>
  <si>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</si>
  <si>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</si>
  <si>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</si>
  <si>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допомоги сім'ям з дітьми, малозабезпеченим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</si>
  <si>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</t>
  </si>
  <si>
    <t xml:space="preserve">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</si>
  <si>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</si>
  <si>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</si>
  <si>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</si>
  <si>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Забезпечення реалізації окремих програм для осіб з інвалідністю</t>
  </si>
  <si>
    <t>Соціальний захист ветеранів війни та праці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</si>
  <si>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</si>
  <si>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</si>
  <si>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</si>
  <si>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Здійснення фізкультурно-спортивної та реабілітаційної роботи серед осіб з інвалідністю</t>
  </si>
  <si>
    <t>Розвиток дитячо-юнацького та резервного спорту</t>
  </si>
  <si>
    <t>Інші заходи з розвитку фізичної культури та спорту</t>
  </si>
  <si>
    <t>Утримання та ефективна експлуатація об’єктів житлово-комунального господарства</t>
  </si>
  <si>
    <t xml:space="preserve">Реалізація державних та місцевих житлових програм </t>
  </si>
  <si>
    <t>Забезпечення надійної та безперебійної експлуатації ліфтів</t>
  </si>
  <si>
    <t>Забезпечення надання послуг з перевезення пасажирів електротранспортом</t>
  </si>
  <si>
    <t>Утримання та розвиток автомобільних доріг та дорожньої інфраструктури</t>
  </si>
  <si>
    <t>Інша економічна діяльність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</si>
  <si>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</si>
  <si>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</si>
  <si>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 xml:space="preserve">Начальник фінансового управління </t>
  </si>
  <si>
    <t>Ямчук С.М.</t>
  </si>
  <si>
    <t>Будівництвоˈ об'єктів соціально-культурного призначення</t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</si>
  <si>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</si>
  <si>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</si>
  <si>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інших об'єктів соціальної та виробничої інфраструктури комунальної власності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</si>
  <si>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</si>
  <si>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</si>
  <si>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</si>
  <si>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</si>
  <si>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</si>
  <si>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Запобігання та ліквідація забруднення навколишнього природного середовища</t>
  </si>
  <si>
    <t>Охорона та раціональне використання природних ресурсів</t>
  </si>
  <si>
    <t>Утилізація відходів</t>
  </si>
  <si>
    <t>Збереження природно-заповідного фонду</t>
  </si>
  <si>
    <t xml:space="preserve">Інша діяльність у сфері екології та охорони природних ресурсів </t>
  </si>
  <si>
    <t xml:space="preserve">Разом: </t>
  </si>
  <si>
    <t>Всього</t>
  </si>
  <si>
    <t>Довгострокові кредити громадянам на будівництво / реконструкцію / придбання житла та їх повернення</t>
  </si>
  <si>
    <t>Надання кредиту</t>
  </si>
  <si>
    <t>Повернення кредиту</t>
  </si>
  <si>
    <t>% вручну</t>
  </si>
  <si>
    <t>реверсна дотація</t>
  </si>
  <si>
    <t>субенція на села</t>
  </si>
  <si>
    <t>І півріччя 2018 року</t>
  </si>
  <si>
    <t>Затверджено на І півріччя 2018 року з урахуванням змін</t>
  </si>
  <si>
    <t>Виконано за І півріччя 2018 року</t>
  </si>
  <si>
    <t>Виконано за І півріччя 2018 року разом по загальному та спеціальному фондах</t>
  </si>
  <si>
    <t xml:space="preserve">Програми і централізовані заходи у галузі охорони здоров’я 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</si>
  <si>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</si>
  <si>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</si>
  <si>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0712144</t>
  </si>
  <si>
    <t>0712146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</si>
  <si>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</si>
  <si>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Фінансова підтримка кінематографії</t>
  </si>
  <si>
    <t>Обслуговування місцевого боргу</t>
  </si>
  <si>
    <t>Субвенція з місцевого бюджету державному бюджету на виконання програм соціально-економічного розвитку регіонів</t>
  </si>
  <si>
    <t>субенція соц.-економ.розвиток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</si>
  <si>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</si>
  <si>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</si>
  <si>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Придбання житла для окремих категорій населення відповідно до законодавства</t>
  </si>
  <si>
    <t>Проведення експертної грошової оцінки земельної ділянки чи права на неї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</si>
</sst>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0.0"/>
    <numFmt numFmtId="170" formatCode="#,##0.0"/>
  </numFmts>
  <fonts count="6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6"/>
      <name val="Times New Roman"/>
      <family val="1"/>
    </font>
    <font>
      <sz val="10"/>
      <name val="MS Sans Serif"/>
      <family val="2"/>
    </font>
    <font>
      <sz val="16"/>
      <name val="Calibri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6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4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170" fontId="5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 quotePrefix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0" fontId="55" fillId="0" borderId="13" xfId="0" applyFont="1" applyBorder="1" applyAlignment="1" quotePrefix="1">
      <alignment horizontal="center" vertical="center" wrapText="1"/>
    </xf>
    <xf numFmtId="0" fontId="52" fillId="0" borderId="13" xfId="0" applyFont="1" applyFill="1" applyBorder="1" applyAlignment="1" quotePrefix="1">
      <alignment horizontal="center" vertical="center" wrapText="1"/>
    </xf>
    <xf numFmtId="0" fontId="55" fillId="0" borderId="13" xfId="0" applyFont="1" applyFill="1" applyBorder="1" applyAlignment="1" quotePrefix="1">
      <alignment horizontal="center" vertical="center" wrapText="1"/>
    </xf>
    <xf numFmtId="0" fontId="53" fillId="0" borderId="13" xfId="0" applyFont="1" applyFill="1" applyBorder="1" applyAlignment="1" quotePrefix="1">
      <alignment horizontal="center" vertical="center" wrapText="1"/>
    </xf>
    <xf numFmtId="0" fontId="53" fillId="33" borderId="15" xfId="0" applyFont="1" applyFill="1" applyBorder="1" applyAlignment="1" quotePrefix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 quotePrefix="1">
      <alignment horizontal="center" vertical="center" wrapText="1"/>
    </xf>
    <xf numFmtId="0" fontId="56" fillId="0" borderId="0" xfId="0" applyFont="1" applyFill="1" applyBorder="1" applyAlignment="1">
      <alignment/>
    </xf>
    <xf numFmtId="170" fontId="4" fillId="33" borderId="12" xfId="48" applyNumberFormat="1" applyFont="1" applyFill="1" applyBorder="1" applyAlignment="1">
      <alignment horizontal="center" vertical="center" wrapText="1"/>
      <protection/>
    </xf>
    <xf numFmtId="170" fontId="53" fillId="33" borderId="12" xfId="0" applyNumberFormat="1" applyFont="1" applyFill="1" applyBorder="1" applyAlignment="1">
      <alignment horizontal="center" vertical="center" wrapText="1"/>
    </xf>
    <xf numFmtId="0" fontId="7" fillId="0" borderId="0" xfId="56" applyNumberFormat="1" applyFont="1" applyFill="1" applyBorder="1" applyAlignment="1" applyProtection="1">
      <alignment horizontal="center" vertical="center" wrapText="1"/>
      <protection locked="0"/>
    </xf>
    <xf numFmtId="4" fontId="53" fillId="33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13" xfId="0" applyFont="1" applyBorder="1" applyAlignment="1" quotePrefix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 quotePrefix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170" fontId="52" fillId="0" borderId="10" xfId="0" applyNumberFormat="1" applyFont="1" applyFill="1" applyBorder="1" applyAlignment="1">
      <alignment horizontal="center" vertical="center" wrapText="1"/>
    </xf>
    <xf numFmtId="170" fontId="55" fillId="0" borderId="10" xfId="0" applyNumberFormat="1" applyFont="1" applyFill="1" applyBorder="1" applyAlignment="1">
      <alignment horizontal="center" vertical="center" wrapText="1"/>
    </xf>
    <xf numFmtId="170" fontId="3" fillId="0" borderId="10" xfId="48" applyNumberFormat="1" applyFont="1" applyFill="1" applyBorder="1" applyAlignment="1">
      <alignment horizontal="center" vertical="center" wrapText="1"/>
      <protection/>
    </xf>
    <xf numFmtId="170" fontId="52" fillId="0" borderId="10" xfId="0" applyNumberFormat="1" applyFont="1" applyFill="1" applyBorder="1" applyAlignment="1">
      <alignment horizontal="center" vertical="center" wrapText="1"/>
    </xf>
    <xf numFmtId="170" fontId="7" fillId="0" borderId="10" xfId="48" applyNumberFormat="1" applyFont="1" applyFill="1" applyBorder="1" applyAlignment="1">
      <alignment horizontal="center" vertical="center" wrapText="1"/>
      <protection/>
    </xf>
    <xf numFmtId="170" fontId="55" fillId="0" borderId="10" xfId="0" applyNumberFormat="1" applyFont="1" applyFill="1" applyBorder="1" applyAlignment="1">
      <alignment horizontal="center" vertical="center" wrapText="1"/>
    </xf>
    <xf numFmtId="170" fontId="53" fillId="0" borderId="10" xfId="0" applyNumberFormat="1" applyFont="1" applyFill="1" applyBorder="1" applyAlignment="1">
      <alignment horizontal="center" vertical="center" wrapText="1"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4" fontId="52" fillId="0" borderId="14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4" xfId="0" applyNumberFormat="1" applyFont="1" applyFill="1" applyBorder="1" applyAlignment="1">
      <alignment horizontal="center" vertical="center"/>
    </xf>
    <xf numFmtId="170" fontId="4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Alignment="1">
      <alignment/>
      <protection/>
    </xf>
    <xf numFmtId="0" fontId="2" fillId="0" borderId="0" xfId="48" applyAlignment="1">
      <alignment/>
      <protection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4" fillId="0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48" applyFont="1" applyBorder="1" applyAlignment="1">
      <alignment horizontal="center" vertical="center"/>
      <protection/>
    </xf>
    <xf numFmtId="4" fontId="4" fillId="0" borderId="18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48" applyFont="1" applyBorder="1" applyAlignment="1">
      <alignment horizontal="center" vertical="center" wrapText="1"/>
      <protection/>
    </xf>
    <xf numFmtId="0" fontId="53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5" fillId="0" borderId="13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2" fillId="0" borderId="13" xfId="0" applyFont="1" applyBorder="1" applyAlignment="1" quotePrefix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4" fontId="55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0" fontId="55" fillId="0" borderId="10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0" fontId="52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170" fontId="7" fillId="0" borderId="10" xfId="4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70" zoomScaleNormal="115" zoomScaleSheetLayoutView="70" zoomScalePageLayoutView="0" workbookViewId="0" topLeftCell="A153">
      <selection activeCell="B160" sqref="B160"/>
    </sheetView>
  </sheetViews>
  <sheetFormatPr defaultColWidth="9.140625" defaultRowHeight="12.75"/>
  <cols>
    <col min="1" max="1" width="20.57421875" style="6" customWidth="1"/>
    <col min="2" max="2" width="50.7109375" style="8" customWidth="1"/>
    <col min="3" max="3" width="24.421875" style="0" customWidth="1"/>
    <col min="4" max="4" width="24.7109375" style="0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3.8515625" style="6" hidden="1" customWidth="1"/>
  </cols>
  <sheetData>
    <row r="1" spans="9:10" ht="26.25" customHeight="1">
      <c r="I1" s="91" t="s">
        <v>207</v>
      </c>
      <c r="J1" s="92"/>
    </row>
    <row r="2" spans="9:10" ht="30.75" customHeight="1">
      <c r="I2" s="91" t="s">
        <v>208</v>
      </c>
      <c r="J2" s="92"/>
    </row>
    <row r="4" spans="1:10" ht="20.25">
      <c r="A4" s="93" t="s">
        <v>206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20.25">
      <c r="A5" s="93" t="s">
        <v>261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21" thickBot="1">
      <c r="A6" s="7"/>
      <c r="B6" s="9" t="s">
        <v>205</v>
      </c>
      <c r="C6" s="4"/>
      <c r="D6" s="4"/>
      <c r="E6" s="4"/>
      <c r="F6" s="4"/>
      <c r="G6" s="2"/>
      <c r="H6" s="2"/>
      <c r="I6" s="2"/>
      <c r="J6" s="2"/>
    </row>
    <row r="7" spans="1:10" ht="20.25">
      <c r="A7" s="103" t="s">
        <v>202</v>
      </c>
      <c r="B7" s="101" t="s">
        <v>203</v>
      </c>
      <c r="C7" s="97" t="s">
        <v>0</v>
      </c>
      <c r="D7" s="98"/>
      <c r="E7" s="98"/>
      <c r="F7" s="98"/>
      <c r="G7" s="95" t="s">
        <v>204</v>
      </c>
      <c r="H7" s="96"/>
      <c r="I7" s="96"/>
      <c r="J7" s="99" t="s">
        <v>264</v>
      </c>
    </row>
    <row r="8" spans="1:11" s="1" customFormat="1" ht="81">
      <c r="A8" s="104"/>
      <c r="B8" s="102"/>
      <c r="C8" s="10" t="s">
        <v>200</v>
      </c>
      <c r="D8" s="10" t="s">
        <v>262</v>
      </c>
      <c r="E8" s="10" t="s">
        <v>263</v>
      </c>
      <c r="F8" s="10" t="s">
        <v>201</v>
      </c>
      <c r="G8" s="10" t="s">
        <v>200</v>
      </c>
      <c r="H8" s="61" t="s">
        <v>263</v>
      </c>
      <c r="I8" s="10" t="s">
        <v>201</v>
      </c>
      <c r="J8" s="100"/>
      <c r="K8" s="54"/>
    </row>
    <row r="9" spans="1:11" ht="20.25">
      <c r="A9" s="38" t="s">
        <v>1</v>
      </c>
      <c r="B9" s="13" t="s">
        <v>2</v>
      </c>
      <c r="C9" s="14">
        <f>C10+C11+C12</f>
        <v>113923384</v>
      </c>
      <c r="D9" s="14">
        <f>D10+D11+D12</f>
        <v>58395572.19</v>
      </c>
      <c r="E9" s="14">
        <f>E10+E11+E12</f>
        <v>57744740.730000004</v>
      </c>
      <c r="F9" s="15">
        <f>E9/D9*100</f>
        <v>98.88547806692877</v>
      </c>
      <c r="G9" s="14">
        <f>G10+G11+G12</f>
        <v>3151981.76</v>
      </c>
      <c r="H9" s="14">
        <f>H10+H11+H12</f>
        <v>1672393.41</v>
      </c>
      <c r="I9" s="15">
        <f>H9/G9*100</f>
        <v>53.058473599796464</v>
      </c>
      <c r="J9" s="39">
        <f>J10+J11+J12</f>
        <v>59417134.14</v>
      </c>
      <c r="K9" s="3" t="b">
        <f>J9=E9+H9</f>
        <v>1</v>
      </c>
    </row>
    <row r="10" spans="1:10" ht="178.5" customHeight="1">
      <c r="A10" s="40" t="s">
        <v>3</v>
      </c>
      <c r="B10" s="10" t="s">
        <v>4</v>
      </c>
      <c r="C10" s="5">
        <v>62160100</v>
      </c>
      <c r="D10" s="5">
        <v>30769100</v>
      </c>
      <c r="E10" s="5">
        <v>30418790.77</v>
      </c>
      <c r="F10" s="77">
        <f>E10/D10*100</f>
        <v>98.8614901638332</v>
      </c>
      <c r="G10" s="84">
        <v>2465916.41</v>
      </c>
      <c r="H10" s="84">
        <v>1116517.98</v>
      </c>
      <c r="I10" s="79">
        <f aca="true" t="shared" si="0" ref="I10:I15">H10/G10*100</f>
        <v>45.27801410754227</v>
      </c>
      <c r="J10" s="85">
        <f aca="true" t="shared" si="1" ref="J10:J93">H10+E10</f>
        <v>31535308.75</v>
      </c>
    </row>
    <row r="11" spans="1:10" ht="122.25" customHeight="1">
      <c r="A11" s="40" t="s">
        <v>5</v>
      </c>
      <c r="B11" s="10" t="s">
        <v>6</v>
      </c>
      <c r="C11" s="5">
        <v>50740284</v>
      </c>
      <c r="D11" s="5">
        <v>27098489</v>
      </c>
      <c r="E11" s="5">
        <v>26808205.43</v>
      </c>
      <c r="F11" s="77">
        <f>E11/D11*100</f>
        <v>98.92878318787443</v>
      </c>
      <c r="G11" s="86">
        <v>597032.05</v>
      </c>
      <c r="H11" s="86">
        <v>511487.05</v>
      </c>
      <c r="I11" s="79">
        <f t="shared" si="0"/>
        <v>85.67162349156968</v>
      </c>
      <c r="J11" s="85">
        <f t="shared" si="1"/>
        <v>27319692.48</v>
      </c>
    </row>
    <row r="12" spans="1:10" ht="61.5" customHeight="1">
      <c r="A12" s="40" t="s">
        <v>7</v>
      </c>
      <c r="B12" s="10" t="s">
        <v>8</v>
      </c>
      <c r="C12" s="5">
        <v>1023000</v>
      </c>
      <c r="D12" s="5">
        <v>527983.19</v>
      </c>
      <c r="E12" s="5">
        <v>517744.53</v>
      </c>
      <c r="F12" s="77">
        <f>E12/D12*100</f>
        <v>98.06079810987923</v>
      </c>
      <c r="G12" s="86">
        <v>89033.3</v>
      </c>
      <c r="H12" s="86">
        <v>44388.38</v>
      </c>
      <c r="I12" s="79">
        <f t="shared" si="0"/>
        <v>49.85593030922138</v>
      </c>
      <c r="J12" s="85">
        <f t="shared" si="1"/>
        <v>562132.91</v>
      </c>
    </row>
    <row r="13" spans="1:11" ht="20.25">
      <c r="A13" s="38" t="s">
        <v>9</v>
      </c>
      <c r="B13" s="13" t="s">
        <v>10</v>
      </c>
      <c r="C13" s="14">
        <f>C14+C15+C16+C17+C18+C19+C20+C21+C22</f>
        <v>945503815</v>
      </c>
      <c r="D13" s="14">
        <f>D14+D15+D16+D17+D18+D19+D20+D21+D22</f>
        <v>537330765</v>
      </c>
      <c r="E13" s="14">
        <f>E14+E15+E16+E17+E18+E19+E20+E21+E22</f>
        <v>518505445.71</v>
      </c>
      <c r="F13" s="15">
        <f aca="true" t="shared" si="2" ref="F13:F98">E13/D13*100</f>
        <v>96.49651192222355</v>
      </c>
      <c r="G13" s="14">
        <f>G14+G15+G16+G17+G18+G19+G20+G21+G22</f>
        <v>121318161.46</v>
      </c>
      <c r="H13" s="14">
        <f>H14+H15+H16+H17+H18+H19+H20+H21+H22</f>
        <v>51704896.57000001</v>
      </c>
      <c r="I13" s="15">
        <f t="shared" si="0"/>
        <v>42.61925498025925</v>
      </c>
      <c r="J13" s="39">
        <f>J14+J15+J16+J17+J18+J19+J20+J21+J22</f>
        <v>570210342.2800001</v>
      </c>
      <c r="K13" s="3" t="b">
        <f>J13=E13+H13</f>
        <v>1</v>
      </c>
    </row>
    <row r="14" spans="1:10" ht="20.25">
      <c r="A14" s="40" t="s">
        <v>11</v>
      </c>
      <c r="B14" s="10" t="s">
        <v>12</v>
      </c>
      <c r="C14" s="5">
        <v>246953481</v>
      </c>
      <c r="D14" s="5">
        <v>131209720</v>
      </c>
      <c r="E14" s="5">
        <v>130068941.12</v>
      </c>
      <c r="F14" s="77">
        <f t="shared" si="2"/>
        <v>99.13056831460352</v>
      </c>
      <c r="G14" s="86">
        <v>42212563.79</v>
      </c>
      <c r="H14" s="86">
        <v>17667169.76</v>
      </c>
      <c r="I14" s="79">
        <f t="shared" si="0"/>
        <v>41.85287074220611</v>
      </c>
      <c r="J14" s="85">
        <f t="shared" si="1"/>
        <v>147736110.88</v>
      </c>
    </row>
    <row r="15" spans="1:10" ht="166.5" customHeight="1">
      <c r="A15" s="40" t="s">
        <v>13</v>
      </c>
      <c r="B15" s="10" t="s">
        <v>14</v>
      </c>
      <c r="C15" s="5">
        <v>490939703</v>
      </c>
      <c r="D15" s="5">
        <v>290280472</v>
      </c>
      <c r="E15" s="5">
        <v>280580655.24</v>
      </c>
      <c r="F15" s="77">
        <f t="shared" si="2"/>
        <v>96.6584673460225</v>
      </c>
      <c r="G15" s="86">
        <v>49206569.62</v>
      </c>
      <c r="H15" s="86">
        <v>20204890.5</v>
      </c>
      <c r="I15" s="79">
        <f t="shared" si="0"/>
        <v>41.06136773205936</v>
      </c>
      <c r="J15" s="85">
        <f t="shared" si="1"/>
        <v>300785545.74</v>
      </c>
    </row>
    <row r="16" spans="1:10" ht="40.5">
      <c r="A16" s="40" t="s">
        <v>15</v>
      </c>
      <c r="B16" s="10" t="s">
        <v>16</v>
      </c>
      <c r="C16" s="5">
        <v>2531500</v>
      </c>
      <c r="D16" s="5">
        <v>1600402</v>
      </c>
      <c r="E16" s="5">
        <v>1375235.8</v>
      </c>
      <c r="F16" s="77">
        <f t="shared" si="2"/>
        <v>85.93064742483452</v>
      </c>
      <c r="G16" s="86"/>
      <c r="H16" s="86"/>
      <c r="I16" s="79"/>
      <c r="J16" s="85">
        <f t="shared" si="1"/>
        <v>1375235.8</v>
      </c>
    </row>
    <row r="17" spans="1:10" ht="177.75" customHeight="1">
      <c r="A17" s="40" t="s">
        <v>17</v>
      </c>
      <c r="B17" s="10" t="s">
        <v>18</v>
      </c>
      <c r="C17" s="5">
        <v>15424000</v>
      </c>
      <c r="D17" s="5">
        <v>9048376</v>
      </c>
      <c r="E17" s="5">
        <v>8489103.45</v>
      </c>
      <c r="F17" s="77">
        <f t="shared" si="2"/>
        <v>93.81908366761063</v>
      </c>
      <c r="G17" s="86">
        <v>485449</v>
      </c>
      <c r="H17" s="86">
        <v>386083.09</v>
      </c>
      <c r="I17" s="79">
        <f aca="true" t="shared" si="3" ref="I17:I23">H17/G17*100</f>
        <v>79.53113303354215</v>
      </c>
      <c r="J17" s="85">
        <f t="shared" si="1"/>
        <v>8875186.54</v>
      </c>
    </row>
    <row r="18" spans="1:10" ht="118.5" customHeight="1">
      <c r="A18" s="40" t="s">
        <v>19</v>
      </c>
      <c r="B18" s="10" t="s">
        <v>20</v>
      </c>
      <c r="C18" s="5">
        <v>27938600</v>
      </c>
      <c r="D18" s="5">
        <v>13062865</v>
      </c>
      <c r="E18" s="5">
        <v>12869868.82</v>
      </c>
      <c r="F18" s="77">
        <f t="shared" si="2"/>
        <v>98.52255856582764</v>
      </c>
      <c r="G18" s="86">
        <v>9728352.78</v>
      </c>
      <c r="H18" s="86">
        <v>5309767.3</v>
      </c>
      <c r="I18" s="79">
        <f t="shared" si="3"/>
        <v>54.58033256067838</v>
      </c>
      <c r="J18" s="85">
        <f t="shared" si="1"/>
        <v>18179636.12</v>
      </c>
    </row>
    <row r="19" spans="1:10" ht="131.25" customHeight="1">
      <c r="A19" s="40" t="s">
        <v>21</v>
      </c>
      <c r="B19" s="10" t="s">
        <v>22</v>
      </c>
      <c r="C19" s="5">
        <v>41628400</v>
      </c>
      <c r="D19" s="5">
        <v>25590602</v>
      </c>
      <c r="E19" s="5">
        <v>24770893.14</v>
      </c>
      <c r="F19" s="77">
        <f t="shared" si="2"/>
        <v>96.79683635422099</v>
      </c>
      <c r="G19" s="86">
        <v>7751298.58</v>
      </c>
      <c r="H19" s="86">
        <v>2799143.22</v>
      </c>
      <c r="I19" s="79">
        <f t="shared" si="3"/>
        <v>36.111926164505974</v>
      </c>
      <c r="J19" s="85">
        <f t="shared" si="1"/>
        <v>27570036.36</v>
      </c>
    </row>
    <row r="20" spans="1:10" ht="102" customHeight="1">
      <c r="A20" s="40" t="s">
        <v>23</v>
      </c>
      <c r="B20" s="10" t="s">
        <v>24</v>
      </c>
      <c r="C20" s="5">
        <v>101395431</v>
      </c>
      <c r="D20" s="5">
        <v>56576953</v>
      </c>
      <c r="E20" s="5">
        <v>50821462.92</v>
      </c>
      <c r="F20" s="77">
        <f t="shared" si="2"/>
        <v>89.82714731915662</v>
      </c>
      <c r="G20" s="86">
        <v>11195412.67</v>
      </c>
      <c r="H20" s="86">
        <v>5156278.4</v>
      </c>
      <c r="I20" s="79">
        <f t="shared" si="3"/>
        <v>46.05706419216792</v>
      </c>
      <c r="J20" s="85">
        <f t="shared" si="1"/>
        <v>55977741.32</v>
      </c>
    </row>
    <row r="21" spans="1:10" ht="76.5" customHeight="1">
      <c r="A21" s="40" t="s">
        <v>25</v>
      </c>
      <c r="B21" s="10" t="s">
        <v>26</v>
      </c>
      <c r="C21" s="5">
        <v>4242400</v>
      </c>
      <c r="D21" s="5">
        <v>2382192</v>
      </c>
      <c r="E21" s="5">
        <v>2365240.71</v>
      </c>
      <c r="F21" s="77">
        <f t="shared" si="2"/>
        <v>99.28841629893812</v>
      </c>
      <c r="G21" s="86">
        <v>176450</v>
      </c>
      <c r="H21" s="86">
        <v>124682.2</v>
      </c>
      <c r="I21" s="79">
        <f t="shared" si="3"/>
        <v>70.66149050722585</v>
      </c>
      <c r="J21" s="85">
        <f t="shared" si="1"/>
        <v>2489922.91</v>
      </c>
    </row>
    <row r="22" spans="1:10" ht="70.5" customHeight="1">
      <c r="A22" s="40">
        <v>1160</v>
      </c>
      <c r="B22" s="10" t="s">
        <v>209</v>
      </c>
      <c r="C22" s="5">
        <f>C23+C24</f>
        <v>14450300</v>
      </c>
      <c r="D22" s="5">
        <f aca="true" t="shared" si="4" ref="D22:J22">D23+D24</f>
        <v>7579183</v>
      </c>
      <c r="E22" s="5">
        <f t="shared" si="4"/>
        <v>7164044.51</v>
      </c>
      <c r="F22" s="77">
        <f>E22/D22*100</f>
        <v>94.52264854932253</v>
      </c>
      <c r="G22" s="73">
        <f t="shared" si="4"/>
        <v>562065.02</v>
      </c>
      <c r="H22" s="73">
        <f t="shared" si="4"/>
        <v>56882.1</v>
      </c>
      <c r="I22" s="79">
        <f t="shared" si="3"/>
        <v>10.12019926093248</v>
      </c>
      <c r="J22" s="87">
        <f t="shared" si="4"/>
        <v>7220926.609999999</v>
      </c>
    </row>
    <row r="23" spans="1:11" s="12" customFormat="1" ht="57.75" customHeight="1">
      <c r="A23" s="41" t="s">
        <v>27</v>
      </c>
      <c r="B23" s="11" t="s">
        <v>28</v>
      </c>
      <c r="C23" s="27">
        <v>14283100</v>
      </c>
      <c r="D23" s="27">
        <v>7489273</v>
      </c>
      <c r="E23" s="27">
        <v>7119714.51</v>
      </c>
      <c r="F23" s="78">
        <f t="shared" si="2"/>
        <v>95.0654958098069</v>
      </c>
      <c r="G23" s="88">
        <v>562065.02</v>
      </c>
      <c r="H23" s="88">
        <v>56882.1</v>
      </c>
      <c r="I23" s="81">
        <f t="shared" si="3"/>
        <v>10.12019926093248</v>
      </c>
      <c r="J23" s="89">
        <f t="shared" si="1"/>
        <v>7176596.609999999</v>
      </c>
      <c r="K23" s="55"/>
    </row>
    <row r="24" spans="1:11" s="12" customFormat="1" ht="54.75" customHeight="1">
      <c r="A24" s="41" t="s">
        <v>29</v>
      </c>
      <c r="B24" s="11" t="s">
        <v>30</v>
      </c>
      <c r="C24" s="27">
        <v>167200</v>
      </c>
      <c r="D24" s="27">
        <v>89910</v>
      </c>
      <c r="E24" s="27">
        <v>44330</v>
      </c>
      <c r="F24" s="78">
        <f t="shared" si="2"/>
        <v>49.30486041597153</v>
      </c>
      <c r="G24" s="88"/>
      <c r="H24" s="88"/>
      <c r="I24" s="81"/>
      <c r="J24" s="89">
        <f t="shared" si="1"/>
        <v>44330</v>
      </c>
      <c r="K24" s="55"/>
    </row>
    <row r="25" spans="1:11" ht="20.25">
      <c r="A25" s="38" t="s">
        <v>31</v>
      </c>
      <c r="B25" s="13" t="s">
        <v>32</v>
      </c>
      <c r="C25" s="14">
        <f>C26+C27+C28+C29+C30+C35+C32</f>
        <v>347052841</v>
      </c>
      <c r="D25" s="14">
        <f>D26+D27+D28+D29+D30+D35+D32</f>
        <v>189742221</v>
      </c>
      <c r="E25" s="14">
        <f>E26+E27+E28+E29+E30+E35+E32</f>
        <v>177735151.25</v>
      </c>
      <c r="F25" s="15">
        <f>E25/D25*100</f>
        <v>93.67190407769075</v>
      </c>
      <c r="G25" s="14">
        <f>G26+G27+G28+G29+G30+G35+G32</f>
        <v>46268982.89</v>
      </c>
      <c r="H25" s="14">
        <f>H26+H27+H28+H29+H30+H35+H32</f>
        <v>20097627.12</v>
      </c>
      <c r="I25" s="15">
        <f>H25/G25*100</f>
        <v>43.436500793155865</v>
      </c>
      <c r="J25" s="14">
        <f>J26+J27+J28+J29+J30+J35+J32</f>
        <v>197832778.37</v>
      </c>
      <c r="K25" s="3" t="b">
        <f>J25=E25+H25</f>
        <v>1</v>
      </c>
    </row>
    <row r="26" spans="1:10" ht="70.5" customHeight="1">
      <c r="A26" s="40" t="s">
        <v>33</v>
      </c>
      <c r="B26" s="10" t="s">
        <v>34</v>
      </c>
      <c r="C26" s="5">
        <v>176494541</v>
      </c>
      <c r="D26" s="5">
        <v>89217041</v>
      </c>
      <c r="E26" s="5">
        <v>84049835.85</v>
      </c>
      <c r="F26" s="77">
        <f t="shared" si="2"/>
        <v>94.20827558044655</v>
      </c>
      <c r="G26" s="86">
        <v>28208725.36</v>
      </c>
      <c r="H26" s="86">
        <v>10866920.46</v>
      </c>
      <c r="I26" s="79">
        <f aca="true" t="shared" si="5" ref="I26:I36">H26/G26*100</f>
        <v>38.52325945719372</v>
      </c>
      <c r="J26" s="85">
        <f t="shared" si="1"/>
        <v>94916756.31</v>
      </c>
    </row>
    <row r="27" spans="1:10" ht="75.75" customHeight="1">
      <c r="A27" s="40" t="s">
        <v>35</v>
      </c>
      <c r="B27" s="10" t="s">
        <v>36</v>
      </c>
      <c r="C27" s="5">
        <v>53801300</v>
      </c>
      <c r="D27" s="5">
        <v>26731500</v>
      </c>
      <c r="E27" s="5">
        <v>26690222.19</v>
      </c>
      <c r="F27" s="77">
        <f t="shared" si="2"/>
        <v>99.84558363728186</v>
      </c>
      <c r="G27" s="86">
        <v>3371587.47</v>
      </c>
      <c r="H27" s="86">
        <v>2824051.83</v>
      </c>
      <c r="I27" s="79">
        <f t="shared" si="5"/>
        <v>83.7603014938242</v>
      </c>
      <c r="J27" s="85">
        <f t="shared" si="1"/>
        <v>29514274.020000003</v>
      </c>
    </row>
    <row r="28" spans="1:10" ht="79.5" customHeight="1">
      <c r="A28" s="40" t="s">
        <v>37</v>
      </c>
      <c r="B28" s="10" t="s">
        <v>38</v>
      </c>
      <c r="C28" s="5">
        <v>53724500</v>
      </c>
      <c r="D28" s="5">
        <v>25177200</v>
      </c>
      <c r="E28" s="5">
        <v>24414300.93</v>
      </c>
      <c r="F28" s="77">
        <f t="shared" si="2"/>
        <v>96.96988120203994</v>
      </c>
      <c r="G28" s="86">
        <v>7109992.68</v>
      </c>
      <c r="H28" s="86">
        <v>3004812.45</v>
      </c>
      <c r="I28" s="79">
        <f t="shared" si="5"/>
        <v>42.26182199107412</v>
      </c>
      <c r="J28" s="85">
        <f t="shared" si="1"/>
        <v>27419113.38</v>
      </c>
    </row>
    <row r="29" spans="1:10" ht="20.25">
      <c r="A29" s="40" t="s">
        <v>39</v>
      </c>
      <c r="B29" s="10" t="s">
        <v>40</v>
      </c>
      <c r="C29" s="5">
        <v>8870400</v>
      </c>
      <c r="D29" s="5">
        <v>4179100</v>
      </c>
      <c r="E29" s="5">
        <v>3746780.4</v>
      </c>
      <c r="F29" s="77">
        <f t="shared" si="2"/>
        <v>89.65519848771267</v>
      </c>
      <c r="G29" s="86">
        <v>5089400</v>
      </c>
      <c r="H29" s="86">
        <v>2144389.13</v>
      </c>
      <c r="I29" s="79">
        <f t="shared" si="5"/>
        <v>42.134419184972685</v>
      </c>
      <c r="J29" s="85">
        <f t="shared" si="1"/>
        <v>5891169.529999999</v>
      </c>
    </row>
    <row r="30" spans="1:10" ht="40.5">
      <c r="A30" s="40">
        <v>2110</v>
      </c>
      <c r="B30" s="10" t="s">
        <v>210</v>
      </c>
      <c r="C30" s="5">
        <f>C31</f>
        <v>37420900</v>
      </c>
      <c r="D30" s="5">
        <f>D31</f>
        <v>36173500</v>
      </c>
      <c r="E30" s="5">
        <f>E31</f>
        <v>30897318.01</v>
      </c>
      <c r="F30" s="77">
        <f t="shared" si="2"/>
        <v>85.41423420459729</v>
      </c>
      <c r="G30" s="73">
        <f>G31</f>
        <v>2448877.38</v>
      </c>
      <c r="H30" s="73">
        <f>H31</f>
        <v>1254967.51</v>
      </c>
      <c r="I30" s="79">
        <f t="shared" si="5"/>
        <v>51.24664551395382</v>
      </c>
      <c r="J30" s="85">
        <f>J31</f>
        <v>32152285.520000003</v>
      </c>
    </row>
    <row r="31" spans="1:11" s="12" customFormat="1" ht="99.75" customHeight="1">
      <c r="A31" s="41" t="s">
        <v>41</v>
      </c>
      <c r="B31" s="11" t="s">
        <v>42</v>
      </c>
      <c r="C31" s="27">
        <v>37420900</v>
      </c>
      <c r="D31" s="27">
        <v>36173500</v>
      </c>
      <c r="E31" s="27">
        <v>30897318.01</v>
      </c>
      <c r="F31" s="78">
        <f t="shared" si="2"/>
        <v>85.41423420459729</v>
      </c>
      <c r="G31" s="88">
        <v>2448877.38</v>
      </c>
      <c r="H31" s="88">
        <v>1254967.51</v>
      </c>
      <c r="I31" s="81">
        <f t="shared" si="5"/>
        <v>51.24664551395382</v>
      </c>
      <c r="J31" s="89">
        <f t="shared" si="1"/>
        <v>32152285.520000003</v>
      </c>
      <c r="K31" s="55"/>
    </row>
    <row r="32" spans="1:11" s="12" customFormat="1" ht="40.5">
      <c r="A32" s="62">
        <v>2140</v>
      </c>
      <c r="B32" s="71" t="s">
        <v>265</v>
      </c>
      <c r="C32" s="5">
        <f>C33+C34</f>
        <v>14260900</v>
      </c>
      <c r="D32" s="5">
        <f>D33+D34</f>
        <v>6992680</v>
      </c>
      <c r="E32" s="5">
        <f>E33+E34</f>
        <v>6857218.22</v>
      </c>
      <c r="F32" s="77">
        <f>E32/D32*100</f>
        <v>98.06280596280682</v>
      </c>
      <c r="G32" s="73">
        <f>G33+G34</f>
        <v>0</v>
      </c>
      <c r="H32" s="73">
        <f>H33+H34</f>
        <v>0</v>
      </c>
      <c r="I32" s="80">
        <v>0</v>
      </c>
      <c r="J32" s="87">
        <f>J33+J34</f>
        <v>6857218.22</v>
      </c>
      <c r="K32" s="70" t="s">
        <v>258</v>
      </c>
    </row>
    <row r="33" spans="1:11" s="12" customFormat="1" ht="60.75">
      <c r="A33" s="23" t="s">
        <v>268</v>
      </c>
      <c r="B33" s="72" t="s">
        <v>266</v>
      </c>
      <c r="C33" s="27">
        <v>7935200</v>
      </c>
      <c r="D33" s="27">
        <v>4157180</v>
      </c>
      <c r="E33" s="27">
        <v>4034849.17</v>
      </c>
      <c r="F33" s="78">
        <f>E33/D33*100</f>
        <v>97.05736027788068</v>
      </c>
      <c r="G33" s="88"/>
      <c r="H33" s="88"/>
      <c r="I33" s="82"/>
      <c r="J33" s="89">
        <f t="shared" si="1"/>
        <v>4034849.17</v>
      </c>
      <c r="K33" s="55"/>
    </row>
    <row r="34" spans="1:11" s="12" customFormat="1" ht="60.75">
      <c r="A34" s="23" t="s">
        <v>269</v>
      </c>
      <c r="B34" s="72" t="s">
        <v>267</v>
      </c>
      <c r="C34" s="27">
        <v>6325700</v>
      </c>
      <c r="D34" s="27">
        <v>2835500</v>
      </c>
      <c r="E34" s="27">
        <v>2822369.05</v>
      </c>
      <c r="F34" s="78">
        <f>E34/D34*100</f>
        <v>99.53690883442073</v>
      </c>
      <c r="G34" s="88"/>
      <c r="H34" s="88"/>
      <c r="I34" s="82"/>
      <c r="J34" s="89">
        <f t="shared" si="1"/>
        <v>2822369.05</v>
      </c>
      <c r="K34" s="55"/>
    </row>
    <row r="35" spans="1:11" s="12" customFormat="1" ht="61.5" customHeight="1">
      <c r="A35" s="40">
        <v>2150</v>
      </c>
      <c r="B35" s="17" t="s">
        <v>211</v>
      </c>
      <c r="C35" s="5">
        <f>C36+C37</f>
        <v>2480300</v>
      </c>
      <c r="D35" s="5">
        <f>D36+D37</f>
        <v>1271200</v>
      </c>
      <c r="E35" s="5">
        <f>E36+E37</f>
        <v>1079475.65</v>
      </c>
      <c r="F35" s="77">
        <f t="shared" si="2"/>
        <v>84.917845342983</v>
      </c>
      <c r="G35" s="73">
        <f>G36+G37</f>
        <v>40400</v>
      </c>
      <c r="H35" s="73">
        <f>H36+H37</f>
        <v>2485.74</v>
      </c>
      <c r="I35" s="80">
        <f t="shared" si="5"/>
        <v>6.152821782178218</v>
      </c>
      <c r="J35" s="87">
        <f>J36+J37</f>
        <v>1081961.3900000001</v>
      </c>
      <c r="K35" s="55"/>
    </row>
    <row r="36" spans="1:11" s="12" customFormat="1" ht="76.5" customHeight="1">
      <c r="A36" s="41" t="s">
        <v>43</v>
      </c>
      <c r="B36" s="11" t="s">
        <v>44</v>
      </c>
      <c r="C36" s="27">
        <v>2180300</v>
      </c>
      <c r="D36" s="27">
        <v>1121200</v>
      </c>
      <c r="E36" s="27">
        <v>976995.65</v>
      </c>
      <c r="F36" s="78">
        <f t="shared" si="2"/>
        <v>87.13839190153408</v>
      </c>
      <c r="G36" s="88">
        <v>40400</v>
      </c>
      <c r="H36" s="88">
        <v>2485.74</v>
      </c>
      <c r="I36" s="81">
        <f t="shared" si="5"/>
        <v>6.152821782178218</v>
      </c>
      <c r="J36" s="89">
        <f t="shared" si="1"/>
        <v>979481.39</v>
      </c>
      <c r="K36" s="55"/>
    </row>
    <row r="37" spans="1:11" s="12" customFormat="1" ht="66.75" customHeight="1">
      <c r="A37" s="41" t="s">
        <v>45</v>
      </c>
      <c r="B37" s="11" t="s">
        <v>46</v>
      </c>
      <c r="C37" s="27">
        <v>300000</v>
      </c>
      <c r="D37" s="27">
        <v>150000</v>
      </c>
      <c r="E37" s="27">
        <v>102480</v>
      </c>
      <c r="F37" s="78">
        <f t="shared" si="2"/>
        <v>68.32000000000001</v>
      </c>
      <c r="G37" s="88"/>
      <c r="H37" s="88"/>
      <c r="I37" s="81"/>
      <c r="J37" s="89">
        <f t="shared" si="1"/>
        <v>102480</v>
      </c>
      <c r="K37" s="55"/>
    </row>
    <row r="38" spans="1:11" ht="40.5">
      <c r="A38" s="38" t="s">
        <v>47</v>
      </c>
      <c r="B38" s="13" t="s">
        <v>48</v>
      </c>
      <c r="C38" s="14">
        <f>C39+C42+C45+C51+C59+C60+C67+C68+C71+C73+C77+C78+C81+C82+C86+C87</f>
        <v>989283304</v>
      </c>
      <c r="D38" s="14">
        <f>D39+D42+D45+D51+D59+D60+D67+D68+D71+D73+D77+D78+D81+D82+D86+D87</f>
        <v>558662601.17</v>
      </c>
      <c r="E38" s="14">
        <f>E39+E42+E45+E51+E59+E60+E67+E68+E71+E73+E77+E78+E81+E82+E86+E87</f>
        <v>538881227.14</v>
      </c>
      <c r="F38" s="15">
        <f t="shared" si="2"/>
        <v>96.45915549231825</v>
      </c>
      <c r="G38" s="14">
        <f>G39+G42+G45+G51+G59+G60+G67+G68+G71+G73+G77+G78+G81+G82+G86+G87+G84</f>
        <v>6009002.859999999</v>
      </c>
      <c r="H38" s="14">
        <f>H39+H42+H45+H51+H59+H60+H67+H68+H71+H73+H77+H78+H81+H82+H86+H87+H84</f>
        <v>1155461.98</v>
      </c>
      <c r="I38" s="15">
        <f>H38/G38*100</f>
        <v>19.22884723007105</v>
      </c>
      <c r="J38" s="39">
        <f>J39+J42+J45+J51+J59+J60+J67+J68+J71+J73+J77+J78+J81+J82+J86+J87+J84</f>
        <v>540036689.1200001</v>
      </c>
      <c r="K38" s="3" t="b">
        <f>J38=E38+H38</f>
        <v>1</v>
      </c>
    </row>
    <row r="39" spans="1:11" ht="172.5" customHeight="1">
      <c r="A39" s="42">
        <v>3010</v>
      </c>
      <c r="B39" s="17" t="s">
        <v>212</v>
      </c>
      <c r="C39" s="5">
        <f>C40+C41</f>
        <v>523967300</v>
      </c>
      <c r="D39" s="5">
        <f>D40+D41</f>
        <v>333930866.52</v>
      </c>
      <c r="E39" s="5">
        <f>E40+E41</f>
        <v>329945902.6</v>
      </c>
      <c r="F39" s="77">
        <f>E39/D39*100</f>
        <v>98.80665002264435</v>
      </c>
      <c r="G39" s="73"/>
      <c r="H39" s="73"/>
      <c r="I39" s="80"/>
      <c r="J39" s="87">
        <f>J40+J41</f>
        <v>329945902.6</v>
      </c>
      <c r="K39" s="3"/>
    </row>
    <row r="40" spans="1:11" s="12" customFormat="1" ht="118.5" customHeight="1">
      <c r="A40" s="41" t="s">
        <v>49</v>
      </c>
      <c r="B40" s="11" t="s">
        <v>50</v>
      </c>
      <c r="C40" s="27">
        <v>57500000</v>
      </c>
      <c r="D40" s="27">
        <v>47434756.59</v>
      </c>
      <c r="E40" s="27">
        <v>47434756.59</v>
      </c>
      <c r="F40" s="78">
        <f t="shared" si="2"/>
        <v>100</v>
      </c>
      <c r="G40" s="88"/>
      <c r="H40" s="88"/>
      <c r="I40" s="81"/>
      <c r="J40" s="89">
        <f t="shared" si="1"/>
        <v>47434756.59</v>
      </c>
      <c r="K40" s="55"/>
    </row>
    <row r="41" spans="1:11" s="12" customFormat="1" ht="94.5" customHeight="1">
      <c r="A41" s="41" t="s">
        <v>51</v>
      </c>
      <c r="B41" s="11" t="s">
        <v>52</v>
      </c>
      <c r="C41" s="27">
        <v>466467300</v>
      </c>
      <c r="D41" s="27">
        <v>286496109.93</v>
      </c>
      <c r="E41" s="27">
        <v>282511146.01</v>
      </c>
      <c r="F41" s="78">
        <f t="shared" si="2"/>
        <v>98.60906875106483</v>
      </c>
      <c r="G41" s="88"/>
      <c r="H41" s="88"/>
      <c r="I41" s="81"/>
      <c r="J41" s="89">
        <f t="shared" si="1"/>
        <v>282511146.01</v>
      </c>
      <c r="K41" s="55"/>
    </row>
    <row r="42" spans="1:11" s="16" customFormat="1" ht="107.25" customHeight="1">
      <c r="A42" s="40">
        <v>3020</v>
      </c>
      <c r="B42" s="17" t="s">
        <v>213</v>
      </c>
      <c r="C42" s="5">
        <f>C43+C44</f>
        <v>60000</v>
      </c>
      <c r="D42" s="5">
        <f>D43+D44</f>
        <v>24968.8</v>
      </c>
      <c r="E42" s="5">
        <f>E43+E44</f>
        <v>24968.8</v>
      </c>
      <c r="F42" s="77">
        <f>E42/D42*100</f>
        <v>100</v>
      </c>
      <c r="G42" s="73"/>
      <c r="H42" s="73"/>
      <c r="I42" s="80"/>
      <c r="J42" s="87">
        <f>J43+J44</f>
        <v>24968.8</v>
      </c>
      <c r="K42" s="56"/>
    </row>
    <row r="43" spans="1:11" s="12" customFormat="1" ht="146.25" customHeight="1">
      <c r="A43" s="41" t="s">
        <v>53</v>
      </c>
      <c r="B43" s="11" t="s">
        <v>54</v>
      </c>
      <c r="C43" s="27">
        <v>2000</v>
      </c>
      <c r="D43" s="27">
        <v>0</v>
      </c>
      <c r="E43" s="27">
        <v>0</v>
      </c>
      <c r="F43" s="78">
        <v>0</v>
      </c>
      <c r="G43" s="88"/>
      <c r="H43" s="88"/>
      <c r="I43" s="81"/>
      <c r="J43" s="89">
        <f t="shared" si="1"/>
        <v>0</v>
      </c>
      <c r="K43" s="3" t="s">
        <v>258</v>
      </c>
    </row>
    <row r="44" spans="1:11" s="12" customFormat="1" ht="120" customHeight="1">
      <c r="A44" s="41" t="s">
        <v>55</v>
      </c>
      <c r="B44" s="11" t="s">
        <v>56</v>
      </c>
      <c r="C44" s="27">
        <v>58000</v>
      </c>
      <c r="D44" s="27">
        <v>24968.8</v>
      </c>
      <c r="E44" s="27">
        <v>24968.8</v>
      </c>
      <c r="F44" s="78">
        <f t="shared" si="2"/>
        <v>100</v>
      </c>
      <c r="G44" s="88"/>
      <c r="H44" s="88"/>
      <c r="I44" s="81"/>
      <c r="J44" s="89">
        <f t="shared" si="1"/>
        <v>24968.8</v>
      </c>
      <c r="K44" s="55"/>
    </row>
    <row r="45" spans="1:11" s="16" customFormat="1" ht="162.75" customHeight="1">
      <c r="A45" s="40">
        <v>3030</v>
      </c>
      <c r="B45" s="37" t="s">
        <v>214</v>
      </c>
      <c r="C45" s="5">
        <f>C46+C47+C48+C49+C50</f>
        <v>66662930</v>
      </c>
      <c r="D45" s="5">
        <f>D46+D47+D48+D49+D50</f>
        <v>27947655</v>
      </c>
      <c r="E45" s="5">
        <f>E46+E47+E48+E49+E50</f>
        <v>27599726.759999998</v>
      </c>
      <c r="F45" s="79">
        <f t="shared" si="2"/>
        <v>98.7550717940378</v>
      </c>
      <c r="G45" s="73">
        <f>G46+G47+G48+G49+G50</f>
        <v>100000</v>
      </c>
      <c r="H45" s="73">
        <f>H46+H47+H48+H49+H50</f>
        <v>3232</v>
      </c>
      <c r="I45" s="79">
        <f>H45/G45*100</f>
        <v>3.232</v>
      </c>
      <c r="J45" s="87">
        <f>J46+J47+J48+J49+J50</f>
        <v>27602958.759999998</v>
      </c>
      <c r="K45" s="56"/>
    </row>
    <row r="46" spans="1:11" s="12" customFormat="1" ht="96.75" customHeight="1">
      <c r="A46" s="41" t="s">
        <v>57</v>
      </c>
      <c r="B46" s="11" t="s">
        <v>58</v>
      </c>
      <c r="C46" s="27">
        <v>315130</v>
      </c>
      <c r="D46" s="27">
        <v>157560</v>
      </c>
      <c r="E46" s="27">
        <v>122609.56</v>
      </c>
      <c r="F46" s="78">
        <f t="shared" si="2"/>
        <v>77.81769484640772</v>
      </c>
      <c r="G46" s="88">
        <v>100000</v>
      </c>
      <c r="H46" s="88">
        <v>3232</v>
      </c>
      <c r="I46" s="81">
        <f>H46/G46*100</f>
        <v>3.232</v>
      </c>
      <c r="J46" s="89">
        <f t="shared" si="1"/>
        <v>125841.56</v>
      </c>
      <c r="K46" s="55"/>
    </row>
    <row r="47" spans="1:11" s="12" customFormat="1" ht="87.75" customHeight="1">
      <c r="A47" s="41" t="s">
        <v>59</v>
      </c>
      <c r="B47" s="11" t="s">
        <v>60</v>
      </c>
      <c r="C47" s="27">
        <v>1750000</v>
      </c>
      <c r="D47" s="27">
        <v>875100</v>
      </c>
      <c r="E47" s="27">
        <v>599612.4</v>
      </c>
      <c r="F47" s="78">
        <f t="shared" si="2"/>
        <v>68.51930065135413</v>
      </c>
      <c r="G47" s="88"/>
      <c r="H47" s="88"/>
      <c r="I47" s="81"/>
      <c r="J47" s="89">
        <f t="shared" si="1"/>
        <v>599612.4</v>
      </c>
      <c r="K47" s="55"/>
    </row>
    <row r="48" spans="1:11" s="12" customFormat="1" ht="113.25" customHeight="1">
      <c r="A48" s="41" t="s">
        <v>61</v>
      </c>
      <c r="B48" s="11" t="s">
        <v>62</v>
      </c>
      <c r="C48" s="27">
        <v>5000000</v>
      </c>
      <c r="D48" s="27">
        <v>2083330</v>
      </c>
      <c r="E48" s="27">
        <v>2045839.8</v>
      </c>
      <c r="F48" s="78">
        <f t="shared" si="2"/>
        <v>98.20046752074803</v>
      </c>
      <c r="G48" s="88"/>
      <c r="H48" s="88"/>
      <c r="I48" s="81"/>
      <c r="J48" s="89">
        <f t="shared" si="1"/>
        <v>2045839.8</v>
      </c>
      <c r="K48" s="55"/>
    </row>
    <row r="49" spans="1:11" s="12" customFormat="1" ht="117" customHeight="1">
      <c r="A49" s="41" t="s">
        <v>63</v>
      </c>
      <c r="B49" s="11" t="s">
        <v>64</v>
      </c>
      <c r="C49" s="27">
        <v>400000</v>
      </c>
      <c r="D49" s="27">
        <v>166665</v>
      </c>
      <c r="E49" s="27">
        <v>166665</v>
      </c>
      <c r="F49" s="78">
        <f t="shared" si="2"/>
        <v>100</v>
      </c>
      <c r="G49" s="88"/>
      <c r="H49" s="88"/>
      <c r="I49" s="81"/>
      <c r="J49" s="89">
        <f t="shared" si="1"/>
        <v>166665</v>
      </c>
      <c r="K49" s="55"/>
    </row>
    <row r="50" spans="1:11" s="12" customFormat="1" ht="111" customHeight="1">
      <c r="A50" s="41" t="s">
        <v>65</v>
      </c>
      <c r="B50" s="11" t="s">
        <v>66</v>
      </c>
      <c r="C50" s="27">
        <v>59197800</v>
      </c>
      <c r="D50" s="27">
        <v>24665000</v>
      </c>
      <c r="E50" s="27">
        <v>24665000</v>
      </c>
      <c r="F50" s="78">
        <f t="shared" si="2"/>
        <v>100</v>
      </c>
      <c r="G50" s="88"/>
      <c r="H50" s="88"/>
      <c r="I50" s="81"/>
      <c r="J50" s="89">
        <f t="shared" si="1"/>
        <v>24665000</v>
      </c>
      <c r="K50" s="55"/>
    </row>
    <row r="51" spans="1:11" s="16" customFormat="1" ht="100.5" customHeight="1">
      <c r="A51" s="40">
        <v>3040</v>
      </c>
      <c r="B51" s="17" t="s">
        <v>215</v>
      </c>
      <c r="C51" s="5">
        <f>C52+C53+C54+C55+C56+C57+C58</f>
        <v>238448900</v>
      </c>
      <c r="D51" s="5">
        <f>D52+D53+D54+D55+D56+D57+D58</f>
        <v>113538109.68</v>
      </c>
      <c r="E51" s="5">
        <f>E52+E53+E54+E55+E56+E57+E58</f>
        <v>103691730.02000001</v>
      </c>
      <c r="F51" s="79">
        <f t="shared" si="2"/>
        <v>91.32768751589101</v>
      </c>
      <c r="G51" s="73"/>
      <c r="H51" s="73"/>
      <c r="I51" s="79"/>
      <c r="J51" s="87">
        <f>J52+J53+J54+J55+J56+J57+J58</f>
        <v>103691730.02000001</v>
      </c>
      <c r="K51" s="56"/>
    </row>
    <row r="52" spans="1:11" s="12" customFormat="1" ht="72.75" customHeight="1">
      <c r="A52" s="41" t="s">
        <v>67</v>
      </c>
      <c r="B52" s="11" t="s">
        <v>68</v>
      </c>
      <c r="C52" s="27">
        <v>2853000</v>
      </c>
      <c r="D52" s="27">
        <v>1426500</v>
      </c>
      <c r="E52" s="27">
        <v>1102135.91</v>
      </c>
      <c r="F52" s="78">
        <f t="shared" si="2"/>
        <v>77.26154293725902</v>
      </c>
      <c r="G52" s="88"/>
      <c r="H52" s="88"/>
      <c r="I52" s="81"/>
      <c r="J52" s="89">
        <f t="shared" si="1"/>
        <v>1102135.91</v>
      </c>
      <c r="K52" s="55"/>
    </row>
    <row r="53" spans="1:11" s="12" customFormat="1" ht="66.75" customHeight="1">
      <c r="A53" s="41" t="s">
        <v>69</v>
      </c>
      <c r="B53" s="11" t="s">
        <v>70</v>
      </c>
      <c r="C53" s="27">
        <v>305000</v>
      </c>
      <c r="D53" s="27">
        <v>165304</v>
      </c>
      <c r="E53" s="27">
        <v>141900</v>
      </c>
      <c r="F53" s="78">
        <f t="shared" si="2"/>
        <v>85.84184290761264</v>
      </c>
      <c r="G53" s="88"/>
      <c r="H53" s="88"/>
      <c r="I53" s="81"/>
      <c r="J53" s="89">
        <f t="shared" si="1"/>
        <v>141900</v>
      </c>
      <c r="K53" s="55"/>
    </row>
    <row r="54" spans="1:11" s="12" customFormat="1" ht="63" customHeight="1">
      <c r="A54" s="41" t="s">
        <v>71</v>
      </c>
      <c r="B54" s="11" t="s">
        <v>72</v>
      </c>
      <c r="C54" s="27">
        <v>161903900</v>
      </c>
      <c r="D54" s="27">
        <v>75881640.48</v>
      </c>
      <c r="E54" s="27">
        <v>70661122.93</v>
      </c>
      <c r="F54" s="78">
        <f t="shared" si="2"/>
        <v>93.12018359516627</v>
      </c>
      <c r="G54" s="88"/>
      <c r="H54" s="88"/>
      <c r="I54" s="81"/>
      <c r="J54" s="89">
        <f t="shared" si="1"/>
        <v>70661122.93</v>
      </c>
      <c r="K54" s="55"/>
    </row>
    <row r="55" spans="1:11" s="12" customFormat="1" ht="89.25" customHeight="1">
      <c r="A55" s="41" t="s">
        <v>73</v>
      </c>
      <c r="B55" s="11" t="s">
        <v>74</v>
      </c>
      <c r="C55" s="27">
        <v>4390000</v>
      </c>
      <c r="D55" s="27">
        <v>2194994.43</v>
      </c>
      <c r="E55" s="27">
        <v>2027466.46</v>
      </c>
      <c r="F55" s="78">
        <f t="shared" si="2"/>
        <v>92.36772687391283</v>
      </c>
      <c r="G55" s="88"/>
      <c r="H55" s="88"/>
      <c r="I55" s="81"/>
      <c r="J55" s="89">
        <f t="shared" si="1"/>
        <v>2027466.46</v>
      </c>
      <c r="K55" s="55"/>
    </row>
    <row r="56" spans="1:11" s="12" customFormat="1" ht="55.5" customHeight="1">
      <c r="A56" s="41" t="s">
        <v>75</v>
      </c>
      <c r="B56" s="11" t="s">
        <v>76</v>
      </c>
      <c r="C56" s="27">
        <v>24267000</v>
      </c>
      <c r="D56" s="27">
        <v>12906318.06</v>
      </c>
      <c r="E56" s="27">
        <v>12906081.51</v>
      </c>
      <c r="F56" s="78">
        <f t="shared" si="2"/>
        <v>99.99816717673545</v>
      </c>
      <c r="G56" s="88"/>
      <c r="H56" s="88"/>
      <c r="I56" s="81"/>
      <c r="J56" s="89">
        <f t="shared" si="1"/>
        <v>12906081.51</v>
      </c>
      <c r="K56" s="55"/>
    </row>
    <row r="57" spans="1:11" s="12" customFormat="1" ht="69" customHeight="1">
      <c r="A57" s="41" t="s">
        <v>77</v>
      </c>
      <c r="B57" s="11" t="s">
        <v>78</v>
      </c>
      <c r="C57" s="27">
        <v>3330000</v>
      </c>
      <c r="D57" s="27">
        <v>1363352.71</v>
      </c>
      <c r="E57" s="27">
        <v>845299.7</v>
      </c>
      <c r="F57" s="78">
        <f t="shared" si="2"/>
        <v>62.001541772708244</v>
      </c>
      <c r="G57" s="88"/>
      <c r="H57" s="88"/>
      <c r="I57" s="81"/>
      <c r="J57" s="89">
        <f t="shared" si="1"/>
        <v>845299.7</v>
      </c>
      <c r="K57" s="55"/>
    </row>
    <row r="58" spans="1:11" s="12" customFormat="1" ht="70.5" customHeight="1">
      <c r="A58" s="41" t="s">
        <v>79</v>
      </c>
      <c r="B58" s="11" t="s">
        <v>80</v>
      </c>
      <c r="C58" s="27">
        <v>41400000</v>
      </c>
      <c r="D58" s="27">
        <v>19600000</v>
      </c>
      <c r="E58" s="27">
        <v>16007723.51</v>
      </c>
      <c r="F58" s="78">
        <f t="shared" si="2"/>
        <v>81.67205872448979</v>
      </c>
      <c r="G58" s="88"/>
      <c r="H58" s="88"/>
      <c r="I58" s="81"/>
      <c r="J58" s="89">
        <f t="shared" si="1"/>
        <v>16007723.51</v>
      </c>
      <c r="K58" s="55"/>
    </row>
    <row r="59" spans="1:10" ht="111.75" customHeight="1">
      <c r="A59" s="40" t="s">
        <v>81</v>
      </c>
      <c r="B59" s="10" t="s">
        <v>82</v>
      </c>
      <c r="C59" s="5">
        <v>174859</v>
      </c>
      <c r="D59" s="5">
        <v>87427</v>
      </c>
      <c r="E59" s="5">
        <v>72855</v>
      </c>
      <c r="F59" s="77">
        <f t="shared" si="2"/>
        <v>83.33238015715969</v>
      </c>
      <c r="G59" s="86"/>
      <c r="H59" s="86"/>
      <c r="I59" s="79"/>
      <c r="J59" s="85">
        <f t="shared" si="1"/>
        <v>72855</v>
      </c>
    </row>
    <row r="60" spans="1:10" ht="213" customHeight="1">
      <c r="A60" s="111">
        <v>3080</v>
      </c>
      <c r="B60" s="18" t="s">
        <v>216</v>
      </c>
      <c r="C60" s="112">
        <f>C62+C64+C65+C66+C63</f>
        <v>105286800</v>
      </c>
      <c r="D60" s="112">
        <f>D62+D64+D65+D66+D63</f>
        <v>50047412.32</v>
      </c>
      <c r="E60" s="112">
        <f>E62+E64+E65+E66+E63</f>
        <v>46546856.2</v>
      </c>
      <c r="F60" s="120">
        <f>E60/D60*100</f>
        <v>93.0055202502426</v>
      </c>
      <c r="G60" s="112"/>
      <c r="H60" s="112"/>
      <c r="I60" s="120"/>
      <c r="J60" s="118">
        <f>J62+J64+J65+J66+J63</f>
        <v>46546856.2</v>
      </c>
    </row>
    <row r="61" spans="1:10" ht="183.75" customHeight="1">
      <c r="A61" s="108"/>
      <c r="B61" s="19" t="s">
        <v>217</v>
      </c>
      <c r="C61" s="110"/>
      <c r="D61" s="110"/>
      <c r="E61" s="110"/>
      <c r="F61" s="121"/>
      <c r="G61" s="110"/>
      <c r="H61" s="110"/>
      <c r="I61" s="121"/>
      <c r="J61" s="119"/>
    </row>
    <row r="62" spans="1:11" s="12" customFormat="1" ht="100.5" customHeight="1">
      <c r="A62" s="41" t="s">
        <v>83</v>
      </c>
      <c r="B62" s="11" t="s">
        <v>84</v>
      </c>
      <c r="C62" s="27">
        <v>62560700</v>
      </c>
      <c r="D62" s="27">
        <v>32560563.44</v>
      </c>
      <c r="E62" s="27">
        <v>32558135</v>
      </c>
      <c r="F62" s="78">
        <f t="shared" si="2"/>
        <v>99.99254177525376</v>
      </c>
      <c r="G62" s="88"/>
      <c r="H62" s="88"/>
      <c r="I62" s="81"/>
      <c r="J62" s="89">
        <f t="shared" si="1"/>
        <v>32558135</v>
      </c>
      <c r="K62" s="55"/>
    </row>
    <row r="63" spans="1:11" s="12" customFormat="1" ht="101.25">
      <c r="A63" s="64">
        <v>3082</v>
      </c>
      <c r="B63" s="23" t="s">
        <v>270</v>
      </c>
      <c r="C63" s="27">
        <v>10763396.4</v>
      </c>
      <c r="D63" s="27">
        <v>7716063.13</v>
      </c>
      <c r="E63" s="27">
        <v>7716063.13</v>
      </c>
      <c r="F63" s="78">
        <f t="shared" si="2"/>
        <v>100</v>
      </c>
      <c r="G63" s="88"/>
      <c r="H63" s="88"/>
      <c r="I63" s="81"/>
      <c r="J63" s="89">
        <f t="shared" si="1"/>
        <v>7716063.13</v>
      </c>
      <c r="K63" s="55"/>
    </row>
    <row r="64" spans="1:11" s="12" customFormat="1" ht="108" customHeight="1">
      <c r="A64" s="41" t="s">
        <v>85</v>
      </c>
      <c r="B64" s="11" t="s">
        <v>86</v>
      </c>
      <c r="C64" s="27">
        <v>30200800</v>
      </c>
      <c r="D64" s="27">
        <v>9270335.75</v>
      </c>
      <c r="E64" s="27">
        <v>6132589.62</v>
      </c>
      <c r="F64" s="78">
        <f t="shared" si="2"/>
        <v>66.1528318432264</v>
      </c>
      <c r="G64" s="88"/>
      <c r="H64" s="88"/>
      <c r="I64" s="81"/>
      <c r="J64" s="89">
        <f t="shared" si="1"/>
        <v>6132589.62</v>
      </c>
      <c r="K64" s="55"/>
    </row>
    <row r="65" spans="1:11" s="12" customFormat="1" ht="167.25" customHeight="1">
      <c r="A65" s="41" t="s">
        <v>87</v>
      </c>
      <c r="B65" s="11" t="s">
        <v>88</v>
      </c>
      <c r="C65" s="27">
        <v>1521903.6</v>
      </c>
      <c r="D65" s="27">
        <v>380450</v>
      </c>
      <c r="E65" s="27">
        <v>28834.63</v>
      </c>
      <c r="F65" s="78">
        <f t="shared" si="2"/>
        <v>7.579085293731108</v>
      </c>
      <c r="G65" s="88"/>
      <c r="H65" s="88"/>
      <c r="I65" s="81"/>
      <c r="J65" s="89">
        <f t="shared" si="1"/>
        <v>28834.63</v>
      </c>
      <c r="K65" s="55"/>
    </row>
    <row r="66" spans="1:11" s="12" customFormat="1" ht="153.75" customHeight="1">
      <c r="A66" s="41" t="s">
        <v>89</v>
      </c>
      <c r="B66" s="11" t="s">
        <v>90</v>
      </c>
      <c r="C66" s="27">
        <v>240000</v>
      </c>
      <c r="D66" s="27">
        <v>120000</v>
      </c>
      <c r="E66" s="27">
        <v>111233.82</v>
      </c>
      <c r="F66" s="78">
        <f t="shared" si="2"/>
        <v>92.69485</v>
      </c>
      <c r="G66" s="88"/>
      <c r="H66" s="88"/>
      <c r="I66" s="81"/>
      <c r="J66" s="89">
        <f t="shared" si="1"/>
        <v>111233.82</v>
      </c>
      <c r="K66" s="55"/>
    </row>
    <row r="67" spans="1:10" ht="104.25" customHeight="1">
      <c r="A67" s="40" t="s">
        <v>91</v>
      </c>
      <c r="B67" s="10" t="s">
        <v>92</v>
      </c>
      <c r="C67" s="5">
        <v>188940</v>
      </c>
      <c r="D67" s="5">
        <v>94470</v>
      </c>
      <c r="E67" s="5">
        <v>36311.14</v>
      </c>
      <c r="F67" s="77">
        <f t="shared" si="2"/>
        <v>38.43668889594581</v>
      </c>
      <c r="G67" s="86"/>
      <c r="H67" s="86"/>
      <c r="I67" s="79"/>
      <c r="J67" s="85">
        <f t="shared" si="1"/>
        <v>36311.14</v>
      </c>
    </row>
    <row r="68" spans="1:10" ht="144" customHeight="1">
      <c r="A68" s="40">
        <v>3100</v>
      </c>
      <c r="B68" s="17" t="s">
        <v>218</v>
      </c>
      <c r="C68" s="5">
        <f>C69+C70</f>
        <v>18306443</v>
      </c>
      <c r="D68" s="5">
        <f>D69+D70</f>
        <v>8222762</v>
      </c>
      <c r="E68" s="5">
        <f>E69+E70</f>
        <v>8168907.65</v>
      </c>
      <c r="F68" s="79">
        <f t="shared" si="2"/>
        <v>99.34505765824184</v>
      </c>
      <c r="G68" s="73">
        <f>G69+G70</f>
        <v>750470.85</v>
      </c>
      <c r="H68" s="73">
        <f>H69+H70</f>
        <v>413914.65</v>
      </c>
      <c r="I68" s="79">
        <f>H68/G68*100</f>
        <v>55.15399432236442</v>
      </c>
      <c r="J68" s="87">
        <f>J69+J70</f>
        <v>8582822.3</v>
      </c>
    </row>
    <row r="69" spans="1:11" s="12" customFormat="1" ht="159" customHeight="1">
      <c r="A69" s="41" t="s">
        <v>93</v>
      </c>
      <c r="B69" s="11" t="s">
        <v>94</v>
      </c>
      <c r="C69" s="27">
        <v>13795200</v>
      </c>
      <c r="D69" s="27">
        <v>6005700</v>
      </c>
      <c r="E69" s="27">
        <v>5997353.43</v>
      </c>
      <c r="F69" s="78">
        <f t="shared" si="2"/>
        <v>99.86102252859783</v>
      </c>
      <c r="G69" s="88">
        <v>282571.94</v>
      </c>
      <c r="H69" s="88">
        <v>222303.55</v>
      </c>
      <c r="I69" s="81">
        <f>H69/G69*100</f>
        <v>78.67148804654842</v>
      </c>
      <c r="J69" s="89">
        <f t="shared" si="1"/>
        <v>6219656.9799999995</v>
      </c>
      <c r="K69" s="55"/>
    </row>
    <row r="70" spans="1:11" s="12" customFormat="1" ht="93" customHeight="1">
      <c r="A70" s="41" t="s">
        <v>95</v>
      </c>
      <c r="B70" s="11" t="s">
        <v>96</v>
      </c>
      <c r="C70" s="27">
        <v>4511243</v>
      </c>
      <c r="D70" s="27">
        <v>2217062</v>
      </c>
      <c r="E70" s="27">
        <v>2171554.22</v>
      </c>
      <c r="F70" s="78">
        <f t="shared" si="2"/>
        <v>97.9473835192701</v>
      </c>
      <c r="G70" s="88">
        <v>467898.91</v>
      </c>
      <c r="H70" s="88">
        <v>191611.1</v>
      </c>
      <c r="I70" s="81">
        <f>H70/G70*100</f>
        <v>40.951388409945224</v>
      </c>
      <c r="J70" s="89">
        <f t="shared" si="1"/>
        <v>2363165.3200000003</v>
      </c>
      <c r="K70" s="55"/>
    </row>
    <row r="71" spans="1:11" s="20" customFormat="1" ht="84" customHeight="1">
      <c r="A71" s="40">
        <v>3120</v>
      </c>
      <c r="B71" s="17" t="s">
        <v>219</v>
      </c>
      <c r="C71" s="5">
        <f>C72</f>
        <v>2670218</v>
      </c>
      <c r="D71" s="5">
        <f>D72</f>
        <v>1385895</v>
      </c>
      <c r="E71" s="5">
        <f>E72</f>
        <v>1170849.35</v>
      </c>
      <c r="F71" s="79">
        <f t="shared" si="2"/>
        <v>84.48326532673832</v>
      </c>
      <c r="G71" s="73">
        <f>G72</f>
        <v>153092</v>
      </c>
      <c r="H71" s="73">
        <f>H72</f>
        <v>47976</v>
      </c>
      <c r="I71" s="73">
        <f>I72</f>
        <v>31.33801896898597</v>
      </c>
      <c r="J71" s="87">
        <f>J72</f>
        <v>1218825.35</v>
      </c>
      <c r="K71" s="57"/>
    </row>
    <row r="72" spans="1:11" s="12" customFormat="1" ht="100.5" customHeight="1">
      <c r="A72" s="41" t="s">
        <v>97</v>
      </c>
      <c r="B72" s="11" t="s">
        <v>98</v>
      </c>
      <c r="C72" s="27">
        <v>2670218</v>
      </c>
      <c r="D72" s="27">
        <v>1385895</v>
      </c>
      <c r="E72" s="27">
        <v>1170849.35</v>
      </c>
      <c r="F72" s="78">
        <f t="shared" si="2"/>
        <v>84.48326532673832</v>
      </c>
      <c r="G72" s="88">
        <v>153092</v>
      </c>
      <c r="H72" s="88">
        <v>47976</v>
      </c>
      <c r="I72" s="81">
        <f>H72/G72*100</f>
        <v>31.33801896898597</v>
      </c>
      <c r="J72" s="89">
        <f t="shared" si="1"/>
        <v>1218825.35</v>
      </c>
      <c r="K72" s="55"/>
    </row>
    <row r="73" spans="1:11" s="16" customFormat="1" ht="72.75" customHeight="1">
      <c r="A73" s="40">
        <v>3130</v>
      </c>
      <c r="B73" s="17" t="s">
        <v>220</v>
      </c>
      <c r="C73" s="5">
        <f>C74+C75+C76</f>
        <v>4380097</v>
      </c>
      <c r="D73" s="5">
        <f>D74+D75+D76</f>
        <v>2260140</v>
      </c>
      <c r="E73" s="5">
        <f>E74+E75+E76</f>
        <v>2132304.34</v>
      </c>
      <c r="F73" s="79">
        <f t="shared" si="2"/>
        <v>94.34390524480783</v>
      </c>
      <c r="G73" s="73">
        <f>G74+G75+G76</f>
        <v>1141597.56</v>
      </c>
      <c r="H73" s="73">
        <f>H74+H75+H76</f>
        <v>470835.74</v>
      </c>
      <c r="I73" s="79">
        <f>H73/G73*100</f>
        <v>41.24358324662151</v>
      </c>
      <c r="J73" s="87">
        <f>J74+J75+J76</f>
        <v>2603140.08</v>
      </c>
      <c r="K73" s="56"/>
    </row>
    <row r="74" spans="1:11" s="12" customFormat="1" ht="117" customHeight="1">
      <c r="A74" s="41" t="s">
        <v>99</v>
      </c>
      <c r="B74" s="11" t="s">
        <v>100</v>
      </c>
      <c r="C74" s="27">
        <v>769000</v>
      </c>
      <c r="D74" s="27">
        <v>508000</v>
      </c>
      <c r="E74" s="27">
        <v>490815.79</v>
      </c>
      <c r="F74" s="78">
        <f t="shared" si="2"/>
        <v>96.61728149606299</v>
      </c>
      <c r="G74" s="88"/>
      <c r="H74" s="88"/>
      <c r="I74" s="81"/>
      <c r="J74" s="89">
        <f t="shared" si="1"/>
        <v>490815.79</v>
      </c>
      <c r="K74" s="55"/>
    </row>
    <row r="75" spans="1:11" s="12" customFormat="1" ht="95.25" customHeight="1">
      <c r="A75" s="41" t="s">
        <v>101</v>
      </c>
      <c r="B75" s="11" t="s">
        <v>102</v>
      </c>
      <c r="C75" s="27">
        <v>2850097</v>
      </c>
      <c r="D75" s="27">
        <v>1345680</v>
      </c>
      <c r="E75" s="27">
        <v>1244781.81</v>
      </c>
      <c r="F75" s="78">
        <f t="shared" si="2"/>
        <v>92.50206661316213</v>
      </c>
      <c r="G75" s="88">
        <v>956872</v>
      </c>
      <c r="H75" s="88">
        <v>286110.18</v>
      </c>
      <c r="I75" s="81">
        <f>H75/G75*100</f>
        <v>29.900569773177605</v>
      </c>
      <c r="J75" s="89">
        <f t="shared" si="1"/>
        <v>1530891.99</v>
      </c>
      <c r="K75" s="55"/>
    </row>
    <row r="76" spans="1:11" s="12" customFormat="1" ht="66.75" customHeight="1">
      <c r="A76" s="41" t="s">
        <v>103</v>
      </c>
      <c r="B76" s="11" t="s">
        <v>104</v>
      </c>
      <c r="C76" s="27">
        <v>761000</v>
      </c>
      <c r="D76" s="27">
        <v>406460</v>
      </c>
      <c r="E76" s="27">
        <v>396706.74</v>
      </c>
      <c r="F76" s="78">
        <f t="shared" si="2"/>
        <v>97.60043792747133</v>
      </c>
      <c r="G76" s="88">
        <v>184725.56</v>
      </c>
      <c r="H76" s="88">
        <v>184725.56</v>
      </c>
      <c r="I76" s="81">
        <f>H76/G76*100</f>
        <v>100</v>
      </c>
      <c r="J76" s="89">
        <f t="shared" si="1"/>
        <v>581432.3</v>
      </c>
      <c r="K76" s="55"/>
    </row>
    <row r="77" spans="1:10" ht="207" customHeight="1">
      <c r="A77" s="40" t="s">
        <v>105</v>
      </c>
      <c r="B77" s="10" t="s">
        <v>106</v>
      </c>
      <c r="C77" s="5">
        <v>1375600</v>
      </c>
      <c r="D77" s="5">
        <v>687804</v>
      </c>
      <c r="E77" s="5">
        <v>590908.61</v>
      </c>
      <c r="F77" s="77">
        <f t="shared" si="2"/>
        <v>85.91235439165808</v>
      </c>
      <c r="G77" s="86"/>
      <c r="H77" s="86"/>
      <c r="I77" s="79"/>
      <c r="J77" s="85">
        <f t="shared" si="1"/>
        <v>590908.61</v>
      </c>
    </row>
    <row r="78" spans="1:10" ht="69" customHeight="1">
      <c r="A78" s="40">
        <v>3170</v>
      </c>
      <c r="B78" s="17" t="s">
        <v>221</v>
      </c>
      <c r="C78" s="5">
        <f>C79+C80</f>
        <v>123527</v>
      </c>
      <c r="D78" s="5">
        <f>D79+D80</f>
        <v>61764</v>
      </c>
      <c r="E78" s="5">
        <f>E79+E80</f>
        <v>59795.01</v>
      </c>
      <c r="F78" s="79">
        <f t="shared" si="2"/>
        <v>96.81207499514281</v>
      </c>
      <c r="G78" s="73"/>
      <c r="H78" s="73"/>
      <c r="I78" s="79"/>
      <c r="J78" s="87">
        <f>J79+J80</f>
        <v>59795.01</v>
      </c>
    </row>
    <row r="79" spans="1:11" s="12" customFormat="1" ht="142.5" customHeight="1">
      <c r="A79" s="41" t="s">
        <v>107</v>
      </c>
      <c r="B79" s="11" t="s">
        <v>108</v>
      </c>
      <c r="C79" s="27">
        <v>123359</v>
      </c>
      <c r="D79" s="27">
        <v>61680</v>
      </c>
      <c r="E79" s="27">
        <v>59795.01</v>
      </c>
      <c r="F79" s="78">
        <f t="shared" si="2"/>
        <v>96.94392023346305</v>
      </c>
      <c r="G79" s="88"/>
      <c r="H79" s="88"/>
      <c r="I79" s="81"/>
      <c r="J79" s="89">
        <f t="shared" si="1"/>
        <v>59795.01</v>
      </c>
      <c r="K79" s="55"/>
    </row>
    <row r="80" spans="1:11" s="12" customFormat="1" ht="63" customHeight="1">
      <c r="A80" s="41" t="s">
        <v>109</v>
      </c>
      <c r="B80" s="11" t="s">
        <v>110</v>
      </c>
      <c r="C80" s="27">
        <v>168</v>
      </c>
      <c r="D80" s="27">
        <v>84</v>
      </c>
      <c r="E80" s="27">
        <v>0</v>
      </c>
      <c r="F80" s="78">
        <f t="shared" si="2"/>
        <v>0</v>
      </c>
      <c r="G80" s="88"/>
      <c r="H80" s="88"/>
      <c r="I80" s="81"/>
      <c r="J80" s="89">
        <f t="shared" si="1"/>
        <v>0</v>
      </c>
      <c r="K80" s="55"/>
    </row>
    <row r="81" spans="1:10" ht="180" customHeight="1">
      <c r="A81" s="40" t="s">
        <v>111</v>
      </c>
      <c r="B81" s="10" t="s">
        <v>112</v>
      </c>
      <c r="C81" s="5">
        <v>2026990</v>
      </c>
      <c r="D81" s="5">
        <v>1013490</v>
      </c>
      <c r="E81" s="5">
        <v>810806.97</v>
      </c>
      <c r="F81" s="77">
        <f t="shared" si="2"/>
        <v>80.00147707426812</v>
      </c>
      <c r="G81" s="86"/>
      <c r="H81" s="86"/>
      <c r="I81" s="79"/>
      <c r="J81" s="85">
        <f t="shared" si="1"/>
        <v>810806.97</v>
      </c>
    </row>
    <row r="82" spans="1:10" ht="65.25" customHeight="1">
      <c r="A82" s="40">
        <v>3190</v>
      </c>
      <c r="B82" s="21" t="s">
        <v>222</v>
      </c>
      <c r="C82" s="5">
        <f>C83</f>
        <v>400000</v>
      </c>
      <c r="D82" s="5">
        <f>D83</f>
        <v>200004</v>
      </c>
      <c r="E82" s="5">
        <f>E83</f>
        <v>141580.63</v>
      </c>
      <c r="F82" s="79">
        <f t="shared" si="2"/>
        <v>70.78889922201557</v>
      </c>
      <c r="G82" s="73"/>
      <c r="H82" s="73"/>
      <c r="I82" s="79"/>
      <c r="J82" s="87">
        <f>J83</f>
        <v>141580.63</v>
      </c>
    </row>
    <row r="83" spans="1:11" s="12" customFormat="1" ht="131.25" customHeight="1">
      <c r="A83" s="41" t="s">
        <v>113</v>
      </c>
      <c r="B83" s="11" t="s">
        <v>114</v>
      </c>
      <c r="C83" s="27">
        <v>400000</v>
      </c>
      <c r="D83" s="27">
        <v>200004</v>
      </c>
      <c r="E83" s="27">
        <v>141580.63</v>
      </c>
      <c r="F83" s="78">
        <f t="shared" si="2"/>
        <v>70.78889922201557</v>
      </c>
      <c r="G83" s="88"/>
      <c r="H83" s="88"/>
      <c r="I83" s="81"/>
      <c r="J83" s="89">
        <f t="shared" si="1"/>
        <v>141580.63</v>
      </c>
      <c r="K83" s="55"/>
    </row>
    <row r="84" spans="1:11" s="12" customFormat="1" ht="81">
      <c r="A84" s="69">
        <v>3220</v>
      </c>
      <c r="B84" s="67" t="s">
        <v>275</v>
      </c>
      <c r="C84" s="73"/>
      <c r="D84" s="73"/>
      <c r="E84" s="73"/>
      <c r="F84" s="79"/>
      <c r="G84" s="73">
        <f>G85</f>
        <v>3284219.05</v>
      </c>
      <c r="H84" s="73">
        <f>H85</f>
        <v>0</v>
      </c>
      <c r="I84" s="79">
        <f>H84/G84*100</f>
        <v>0</v>
      </c>
      <c r="J84" s="87">
        <f>J85</f>
        <v>0</v>
      </c>
      <c r="K84" s="55"/>
    </row>
    <row r="85" spans="1:11" s="12" customFormat="1" ht="409.5" customHeight="1">
      <c r="A85" s="68">
        <v>3221</v>
      </c>
      <c r="B85" s="11" t="s">
        <v>276</v>
      </c>
      <c r="C85" s="74"/>
      <c r="D85" s="74"/>
      <c r="E85" s="74"/>
      <c r="F85" s="82"/>
      <c r="G85" s="88">
        <v>3284219.05</v>
      </c>
      <c r="H85" s="88">
        <v>0</v>
      </c>
      <c r="I85" s="82">
        <f>H85/G85*100</f>
        <v>0</v>
      </c>
      <c r="J85" s="89">
        <f>H85+E85</f>
        <v>0</v>
      </c>
      <c r="K85" s="55"/>
    </row>
    <row r="86" spans="1:10" ht="222.75" customHeight="1">
      <c r="A86" s="40" t="s">
        <v>115</v>
      </c>
      <c r="B86" s="10" t="s">
        <v>116</v>
      </c>
      <c r="C86" s="5">
        <v>851000</v>
      </c>
      <c r="D86" s="5">
        <v>379500</v>
      </c>
      <c r="E86" s="5">
        <v>305195.33</v>
      </c>
      <c r="F86" s="77">
        <f t="shared" si="2"/>
        <v>80.42037681159421</v>
      </c>
      <c r="G86" s="86"/>
      <c r="H86" s="86"/>
      <c r="I86" s="79"/>
      <c r="J86" s="85">
        <f t="shared" si="1"/>
        <v>305195.33</v>
      </c>
    </row>
    <row r="87" spans="1:10" ht="45" customHeight="1">
      <c r="A87" s="40">
        <v>3240</v>
      </c>
      <c r="B87" s="17" t="s">
        <v>223</v>
      </c>
      <c r="C87" s="5">
        <f>C88+C89</f>
        <v>24359700</v>
      </c>
      <c r="D87" s="5">
        <f>D88+D89</f>
        <v>18780332.85</v>
      </c>
      <c r="E87" s="5">
        <f>E88+E89</f>
        <v>17582528.73</v>
      </c>
      <c r="F87" s="79">
        <f t="shared" si="2"/>
        <v>93.62202933479956</v>
      </c>
      <c r="G87" s="73">
        <f>G88+G89</f>
        <v>579623.4</v>
      </c>
      <c r="H87" s="73">
        <f>H88+H89</f>
        <v>219503.59000000003</v>
      </c>
      <c r="I87" s="79">
        <f>H87/G87*100</f>
        <v>37.87003595783055</v>
      </c>
      <c r="J87" s="87">
        <f>J88+J89</f>
        <v>17802032.32</v>
      </c>
    </row>
    <row r="88" spans="1:11" s="12" customFormat="1" ht="115.5" customHeight="1">
      <c r="A88" s="41" t="s">
        <v>117</v>
      </c>
      <c r="B88" s="11" t="s">
        <v>118</v>
      </c>
      <c r="C88" s="27">
        <v>3358400</v>
      </c>
      <c r="D88" s="27">
        <v>1653094.35</v>
      </c>
      <c r="E88" s="27">
        <v>1597068.48</v>
      </c>
      <c r="F88" s="78">
        <f t="shared" si="2"/>
        <v>96.61084861853165</v>
      </c>
      <c r="G88" s="88">
        <v>179623.4</v>
      </c>
      <c r="H88" s="88">
        <v>167427.76</v>
      </c>
      <c r="I88" s="81">
        <f>H88/G88*100</f>
        <v>93.21043917440602</v>
      </c>
      <c r="J88" s="89">
        <f t="shared" si="1"/>
        <v>1764496.24</v>
      </c>
      <c r="K88" s="55"/>
    </row>
    <row r="89" spans="1:11" s="12" customFormat="1" ht="81.75" customHeight="1">
      <c r="A89" s="41" t="s">
        <v>119</v>
      </c>
      <c r="B89" s="11" t="s">
        <v>120</v>
      </c>
      <c r="C89" s="27">
        <v>21001300</v>
      </c>
      <c r="D89" s="27">
        <v>17127238.5</v>
      </c>
      <c r="E89" s="27">
        <v>15985460.25</v>
      </c>
      <c r="F89" s="78">
        <f t="shared" si="2"/>
        <v>93.3335531586134</v>
      </c>
      <c r="G89" s="88">
        <v>400000</v>
      </c>
      <c r="H89" s="88">
        <v>52075.83</v>
      </c>
      <c r="I89" s="81">
        <f>H89/G89*100</f>
        <v>13.0189575</v>
      </c>
      <c r="J89" s="89">
        <f t="shared" si="1"/>
        <v>16037536.08</v>
      </c>
      <c r="K89" s="55"/>
    </row>
    <row r="90" spans="1:11" ht="20.25">
      <c r="A90" s="38" t="s">
        <v>121</v>
      </c>
      <c r="B90" s="13" t="s">
        <v>122</v>
      </c>
      <c r="C90" s="14">
        <f>C91+C92+C93+C94+C96+C95</f>
        <v>30483500</v>
      </c>
      <c r="D90" s="14">
        <f>D91+D92+D93+D94+D96+D95</f>
        <v>17310998</v>
      </c>
      <c r="E90" s="14">
        <f>E91+E92+E93+E94+E96+E95</f>
        <v>16598416.25</v>
      </c>
      <c r="F90" s="15">
        <f>E90/D90*100</f>
        <v>95.88364720508893</v>
      </c>
      <c r="G90" s="14">
        <f>G91+G92+G93+G94+G96+G95</f>
        <v>7810234.75</v>
      </c>
      <c r="H90" s="14">
        <f>H91+H92+H93+H94+H96+H95</f>
        <v>2375007.2600000002</v>
      </c>
      <c r="I90" s="15">
        <f>H90/G90*100</f>
        <v>30.408910052287485</v>
      </c>
      <c r="J90" s="39">
        <f>J91+J92+J93+J94+J96+J95</f>
        <v>18973423.509999998</v>
      </c>
      <c r="K90" s="3" t="b">
        <f>J90=E90+H90</f>
        <v>1</v>
      </c>
    </row>
    <row r="91" spans="1:10" ht="20.25">
      <c r="A91" s="40" t="s">
        <v>123</v>
      </c>
      <c r="B91" s="10" t="s">
        <v>124</v>
      </c>
      <c r="C91" s="5">
        <v>623000</v>
      </c>
      <c r="D91" s="5">
        <v>311500</v>
      </c>
      <c r="E91" s="5">
        <v>301882.41</v>
      </c>
      <c r="F91" s="77">
        <f t="shared" si="2"/>
        <v>96.9124911717496</v>
      </c>
      <c r="G91" s="86"/>
      <c r="H91" s="86"/>
      <c r="I91" s="79"/>
      <c r="J91" s="85">
        <f t="shared" si="1"/>
        <v>301882.41</v>
      </c>
    </row>
    <row r="92" spans="1:10" ht="20.25">
      <c r="A92" s="40" t="s">
        <v>125</v>
      </c>
      <c r="B92" s="10" t="s">
        <v>126</v>
      </c>
      <c r="C92" s="5">
        <v>7110500</v>
      </c>
      <c r="D92" s="5">
        <v>3680250</v>
      </c>
      <c r="E92" s="5">
        <v>3643112.67</v>
      </c>
      <c r="F92" s="77">
        <f t="shared" si="2"/>
        <v>98.99090197676787</v>
      </c>
      <c r="G92" s="86">
        <v>620075</v>
      </c>
      <c r="H92" s="86">
        <v>399386.1</v>
      </c>
      <c r="I92" s="79">
        <f aca="true" t="shared" si="6" ref="I92:I97">H92/G92*100</f>
        <v>64.40932145305003</v>
      </c>
      <c r="J92" s="85">
        <f t="shared" si="1"/>
        <v>4042498.77</v>
      </c>
    </row>
    <row r="93" spans="1:10" ht="40.5">
      <c r="A93" s="40" t="s">
        <v>127</v>
      </c>
      <c r="B93" s="10" t="s">
        <v>128</v>
      </c>
      <c r="C93" s="5">
        <v>1097900</v>
      </c>
      <c r="D93" s="5">
        <v>613044</v>
      </c>
      <c r="E93" s="5">
        <v>548648.62</v>
      </c>
      <c r="F93" s="77">
        <f t="shared" si="2"/>
        <v>89.49579801776055</v>
      </c>
      <c r="G93" s="86">
        <v>3492820</v>
      </c>
      <c r="H93" s="86">
        <v>1257891.29</v>
      </c>
      <c r="I93" s="79">
        <f t="shared" si="6"/>
        <v>36.01363053349443</v>
      </c>
      <c r="J93" s="85">
        <f t="shared" si="1"/>
        <v>1806539.9100000001</v>
      </c>
    </row>
    <row r="94" spans="1:10" ht="113.25" customHeight="1">
      <c r="A94" s="40" t="s">
        <v>129</v>
      </c>
      <c r="B94" s="10" t="s">
        <v>130</v>
      </c>
      <c r="C94" s="5">
        <v>5268100</v>
      </c>
      <c r="D94" s="5">
        <v>2831702</v>
      </c>
      <c r="E94" s="5">
        <v>2538161.61</v>
      </c>
      <c r="F94" s="77">
        <f t="shared" si="2"/>
        <v>89.63378243897134</v>
      </c>
      <c r="G94" s="86">
        <v>3521346</v>
      </c>
      <c r="H94" s="86">
        <v>595107.85</v>
      </c>
      <c r="I94" s="79">
        <f t="shared" si="6"/>
        <v>16.90001067773516</v>
      </c>
      <c r="J94" s="85">
        <f aca="true" t="shared" si="7" ref="J94:J159">H94+E94</f>
        <v>3133269.46</v>
      </c>
    </row>
    <row r="95" spans="1:11" ht="20.25">
      <c r="A95" s="65">
        <v>4070</v>
      </c>
      <c r="B95" s="17" t="s">
        <v>271</v>
      </c>
      <c r="C95" s="5">
        <v>60000</v>
      </c>
      <c r="D95" s="5">
        <v>0</v>
      </c>
      <c r="E95" s="5">
        <v>0</v>
      </c>
      <c r="F95" s="77">
        <v>0</v>
      </c>
      <c r="G95" s="86"/>
      <c r="H95" s="86"/>
      <c r="I95" s="79"/>
      <c r="J95" s="85">
        <f>H95+E95</f>
        <v>0</v>
      </c>
      <c r="K95" s="63" t="s">
        <v>258</v>
      </c>
    </row>
    <row r="96" spans="1:10" ht="70.5" customHeight="1">
      <c r="A96" s="40">
        <v>4080</v>
      </c>
      <c r="B96" s="17" t="s">
        <v>224</v>
      </c>
      <c r="C96" s="5">
        <f>C97+C98</f>
        <v>16324000</v>
      </c>
      <c r="D96" s="5">
        <f>D97+D98</f>
        <v>9874502</v>
      </c>
      <c r="E96" s="5">
        <f>E97+E98</f>
        <v>9566610.94</v>
      </c>
      <c r="F96" s="79">
        <f t="shared" si="2"/>
        <v>96.8819586040896</v>
      </c>
      <c r="G96" s="73">
        <f>G97+G98</f>
        <v>175993.75</v>
      </c>
      <c r="H96" s="73">
        <f>H97+H98</f>
        <v>122622.02</v>
      </c>
      <c r="I96" s="79">
        <f t="shared" si="6"/>
        <v>69.6740764941937</v>
      </c>
      <c r="J96" s="87">
        <f>J97+J98</f>
        <v>9689232.959999999</v>
      </c>
    </row>
    <row r="97" spans="1:11" s="12" customFormat="1" ht="75.75" customHeight="1">
      <c r="A97" s="41" t="s">
        <v>131</v>
      </c>
      <c r="B97" s="11" t="s">
        <v>132</v>
      </c>
      <c r="C97" s="27">
        <v>11589000</v>
      </c>
      <c r="D97" s="27">
        <v>6564678</v>
      </c>
      <c r="E97" s="27">
        <v>6256893.37</v>
      </c>
      <c r="F97" s="78">
        <f t="shared" si="2"/>
        <v>95.31150453990278</v>
      </c>
      <c r="G97" s="88">
        <v>175993.75</v>
      </c>
      <c r="H97" s="88">
        <v>122622.02</v>
      </c>
      <c r="I97" s="81">
        <f t="shared" si="6"/>
        <v>69.6740764941937</v>
      </c>
      <c r="J97" s="89">
        <f t="shared" si="7"/>
        <v>6379515.39</v>
      </c>
      <c r="K97" s="55"/>
    </row>
    <row r="98" spans="1:11" s="12" customFormat="1" ht="54" customHeight="1">
      <c r="A98" s="41" t="s">
        <v>133</v>
      </c>
      <c r="B98" s="11" t="s">
        <v>134</v>
      </c>
      <c r="C98" s="27">
        <v>4735000</v>
      </c>
      <c r="D98" s="27">
        <v>3309824</v>
      </c>
      <c r="E98" s="27">
        <v>3309717.57</v>
      </c>
      <c r="F98" s="78">
        <f t="shared" si="2"/>
        <v>99.9967844211656</v>
      </c>
      <c r="G98" s="88"/>
      <c r="H98" s="88"/>
      <c r="I98" s="81"/>
      <c r="J98" s="89">
        <f t="shared" si="7"/>
        <v>3309717.57</v>
      </c>
      <c r="K98" s="55"/>
    </row>
    <row r="99" spans="1:11" ht="20.25">
      <c r="A99" s="38" t="s">
        <v>135</v>
      </c>
      <c r="B99" s="13" t="s">
        <v>136</v>
      </c>
      <c r="C99" s="14">
        <f>C100+C103+C105+C108</f>
        <v>30521522</v>
      </c>
      <c r="D99" s="14">
        <f>D100+D103+D105+D108</f>
        <v>16675046</v>
      </c>
      <c r="E99" s="14">
        <f>E100+E103+E105+E108</f>
        <v>15499548.92</v>
      </c>
      <c r="F99" s="15">
        <f aca="true" t="shared" si="8" ref="F99:F161">E99/D99*100</f>
        <v>92.95056169560192</v>
      </c>
      <c r="G99" s="14">
        <f>G100+G103+G105+G108</f>
        <v>4445479.48</v>
      </c>
      <c r="H99" s="14">
        <f>H100+H103+H105+H108</f>
        <v>2163953.1100000003</v>
      </c>
      <c r="I99" s="15">
        <f>H99/G99*100</f>
        <v>48.67760878743276</v>
      </c>
      <c r="J99" s="39">
        <f>J100+J103+J105+J108</f>
        <v>17663502.029999997</v>
      </c>
      <c r="K99" s="3" t="b">
        <f>J99=E99+H99</f>
        <v>1</v>
      </c>
    </row>
    <row r="100" spans="1:11" s="22" customFormat="1" ht="40.5">
      <c r="A100" s="42">
        <v>5010</v>
      </c>
      <c r="B100" s="17" t="s">
        <v>225</v>
      </c>
      <c r="C100" s="5">
        <f>C101+C102</f>
        <v>9297100</v>
      </c>
      <c r="D100" s="5">
        <f>D101+D102</f>
        <v>5152670</v>
      </c>
      <c r="E100" s="5">
        <f>E101+E102</f>
        <v>4689681.67</v>
      </c>
      <c r="F100" s="77">
        <f t="shared" si="8"/>
        <v>91.01459379312085</v>
      </c>
      <c r="G100" s="73"/>
      <c r="H100" s="73"/>
      <c r="I100" s="79"/>
      <c r="J100" s="87">
        <f>J101+J102</f>
        <v>4689681.67</v>
      </c>
      <c r="K100" s="58"/>
    </row>
    <row r="101" spans="1:11" s="12" customFormat="1" ht="113.25" customHeight="1">
      <c r="A101" s="41" t="s">
        <v>137</v>
      </c>
      <c r="B101" s="11" t="s">
        <v>138</v>
      </c>
      <c r="C101" s="27">
        <v>7759900</v>
      </c>
      <c r="D101" s="27">
        <v>4232504</v>
      </c>
      <c r="E101" s="27">
        <v>3955212.49</v>
      </c>
      <c r="F101" s="78">
        <f t="shared" si="8"/>
        <v>93.44852338001334</v>
      </c>
      <c r="G101" s="88"/>
      <c r="H101" s="88"/>
      <c r="I101" s="81"/>
      <c r="J101" s="89">
        <f t="shared" si="7"/>
        <v>3955212.49</v>
      </c>
      <c r="K101" s="55"/>
    </row>
    <row r="102" spans="1:11" s="12" customFormat="1" ht="90.75" customHeight="1">
      <c r="A102" s="41" t="s">
        <v>139</v>
      </c>
      <c r="B102" s="11" t="s">
        <v>140</v>
      </c>
      <c r="C102" s="27">
        <v>1537200</v>
      </c>
      <c r="D102" s="27">
        <v>920166</v>
      </c>
      <c r="E102" s="27">
        <v>734469.18</v>
      </c>
      <c r="F102" s="78">
        <f t="shared" si="8"/>
        <v>79.81920436095227</v>
      </c>
      <c r="G102" s="88"/>
      <c r="H102" s="88"/>
      <c r="I102" s="81"/>
      <c r="J102" s="89">
        <f t="shared" si="7"/>
        <v>734469.18</v>
      </c>
      <c r="K102" s="55"/>
    </row>
    <row r="103" spans="1:11" s="16" customFormat="1" ht="98.25" customHeight="1">
      <c r="A103" s="40">
        <v>5020</v>
      </c>
      <c r="B103" s="17" t="s">
        <v>226</v>
      </c>
      <c r="C103" s="5">
        <f>C104</f>
        <v>11500</v>
      </c>
      <c r="D103" s="5">
        <f>D104</f>
        <v>2620</v>
      </c>
      <c r="E103" s="5">
        <f>E104</f>
        <v>932</v>
      </c>
      <c r="F103" s="79">
        <v>0</v>
      </c>
      <c r="G103" s="73"/>
      <c r="H103" s="73"/>
      <c r="I103" s="79"/>
      <c r="J103" s="87">
        <f>J104</f>
        <v>932</v>
      </c>
      <c r="K103" s="3" t="s">
        <v>258</v>
      </c>
    </row>
    <row r="104" spans="1:11" s="12" customFormat="1" ht="118.5" customHeight="1">
      <c r="A104" s="41" t="s">
        <v>141</v>
      </c>
      <c r="B104" s="11" t="s">
        <v>142</v>
      </c>
      <c r="C104" s="27">
        <v>11500</v>
      </c>
      <c r="D104" s="27">
        <v>2620</v>
      </c>
      <c r="E104" s="27">
        <v>932</v>
      </c>
      <c r="F104" s="78">
        <v>0</v>
      </c>
      <c r="G104" s="88"/>
      <c r="H104" s="88"/>
      <c r="I104" s="81"/>
      <c r="J104" s="89">
        <f t="shared" si="7"/>
        <v>932</v>
      </c>
      <c r="K104" s="3" t="s">
        <v>258</v>
      </c>
    </row>
    <row r="105" spans="1:11" s="16" customFormat="1" ht="40.5">
      <c r="A105" s="40">
        <v>5030</v>
      </c>
      <c r="B105" s="17" t="s">
        <v>227</v>
      </c>
      <c r="C105" s="5">
        <f>C106+C107</f>
        <v>19741364</v>
      </c>
      <c r="D105" s="5">
        <f>D106+D107</f>
        <v>10717781</v>
      </c>
      <c r="E105" s="5">
        <f>E106+E107</f>
        <v>10080322.1</v>
      </c>
      <c r="F105" s="79">
        <f t="shared" si="8"/>
        <v>94.05232389055159</v>
      </c>
      <c r="G105" s="73">
        <f>G106+G107</f>
        <v>4343079.48</v>
      </c>
      <c r="H105" s="73">
        <f>H106+H107</f>
        <v>2114878.95</v>
      </c>
      <c r="I105" s="79">
        <f>H105/G105*100</f>
        <v>48.695377548098655</v>
      </c>
      <c r="J105" s="87">
        <f>J106+J107</f>
        <v>12195201.05</v>
      </c>
      <c r="K105" s="56"/>
    </row>
    <row r="106" spans="1:11" s="12" customFormat="1" ht="100.5" customHeight="1">
      <c r="A106" s="41" t="s">
        <v>143</v>
      </c>
      <c r="B106" s="11" t="s">
        <v>144</v>
      </c>
      <c r="C106" s="27">
        <v>16018778</v>
      </c>
      <c r="D106" s="27">
        <v>8713295</v>
      </c>
      <c r="E106" s="27">
        <v>8217316.51</v>
      </c>
      <c r="F106" s="78">
        <f t="shared" si="8"/>
        <v>94.30779641915026</v>
      </c>
      <c r="G106" s="88">
        <v>4343079.48</v>
      </c>
      <c r="H106" s="88">
        <v>2114878.95</v>
      </c>
      <c r="I106" s="81">
        <f>H106/G106*100</f>
        <v>48.695377548098655</v>
      </c>
      <c r="J106" s="89">
        <f t="shared" si="7"/>
        <v>10332195.46</v>
      </c>
      <c r="K106" s="55"/>
    </row>
    <row r="107" spans="1:11" s="12" customFormat="1" ht="114.75" customHeight="1">
      <c r="A107" s="41" t="s">
        <v>145</v>
      </c>
      <c r="B107" s="11" t="s">
        <v>146</v>
      </c>
      <c r="C107" s="27">
        <v>3722586</v>
      </c>
      <c r="D107" s="27">
        <v>2004486</v>
      </c>
      <c r="E107" s="27">
        <v>1863005.59</v>
      </c>
      <c r="F107" s="78">
        <f t="shared" si="8"/>
        <v>92.94181101788689</v>
      </c>
      <c r="G107" s="88"/>
      <c r="H107" s="88"/>
      <c r="I107" s="81"/>
      <c r="J107" s="89">
        <f t="shared" si="7"/>
        <v>1863005.59</v>
      </c>
      <c r="K107" s="55"/>
    </row>
    <row r="108" spans="1:11" s="16" customFormat="1" ht="40.5">
      <c r="A108" s="40">
        <v>5060</v>
      </c>
      <c r="B108" s="17" t="s">
        <v>228</v>
      </c>
      <c r="C108" s="5">
        <f>C109+C110</f>
        <v>1471558</v>
      </c>
      <c r="D108" s="5">
        <f>D109+D110</f>
        <v>801975</v>
      </c>
      <c r="E108" s="5">
        <f>E109+E110</f>
        <v>728613.15</v>
      </c>
      <c r="F108" s="79">
        <f t="shared" si="8"/>
        <v>90.85235200598522</v>
      </c>
      <c r="G108" s="73">
        <f>G109+G110</f>
        <v>102400</v>
      </c>
      <c r="H108" s="73">
        <f>H109+H110</f>
        <v>49074.16</v>
      </c>
      <c r="I108" s="79">
        <f>H108/G108*100</f>
        <v>47.923984375</v>
      </c>
      <c r="J108" s="87">
        <f>J109+J110</f>
        <v>777687.31</v>
      </c>
      <c r="K108" s="56"/>
    </row>
    <row r="109" spans="1:11" s="12" customFormat="1" ht="152.25" customHeight="1">
      <c r="A109" s="41" t="s">
        <v>147</v>
      </c>
      <c r="B109" s="11" t="s">
        <v>148</v>
      </c>
      <c r="C109" s="27">
        <v>557400</v>
      </c>
      <c r="D109" s="27">
        <v>333849</v>
      </c>
      <c r="E109" s="27">
        <v>317616</v>
      </c>
      <c r="F109" s="78">
        <f t="shared" si="8"/>
        <v>95.13762209861345</v>
      </c>
      <c r="G109" s="88"/>
      <c r="H109" s="88"/>
      <c r="I109" s="81"/>
      <c r="J109" s="89">
        <f t="shared" si="7"/>
        <v>317616</v>
      </c>
      <c r="K109" s="55"/>
    </row>
    <row r="110" spans="1:11" s="12" customFormat="1" ht="63" customHeight="1">
      <c r="A110" s="41" t="s">
        <v>149</v>
      </c>
      <c r="B110" s="11" t="s">
        <v>150</v>
      </c>
      <c r="C110" s="27">
        <v>914158</v>
      </c>
      <c r="D110" s="27">
        <v>468126</v>
      </c>
      <c r="E110" s="27">
        <v>410997.15</v>
      </c>
      <c r="F110" s="78">
        <f t="shared" si="8"/>
        <v>87.79626638981813</v>
      </c>
      <c r="G110" s="88">
        <v>102400</v>
      </c>
      <c r="H110" s="88">
        <v>49074.16</v>
      </c>
      <c r="I110" s="81">
        <f>H110/G110*100</f>
        <v>47.923984375</v>
      </c>
      <c r="J110" s="89">
        <f t="shared" si="7"/>
        <v>460071.31000000006</v>
      </c>
      <c r="K110" s="55"/>
    </row>
    <row r="111" spans="1:11" ht="40.5">
      <c r="A111" s="38" t="s">
        <v>151</v>
      </c>
      <c r="B111" s="13" t="s">
        <v>152</v>
      </c>
      <c r="C111" s="14">
        <f>C112+C117+C118+C119</f>
        <v>104443677</v>
      </c>
      <c r="D111" s="14">
        <f>D112+D117+D118+D119</f>
        <v>58591854.58</v>
      </c>
      <c r="E111" s="14">
        <f>E112+E117+E118+E119</f>
        <v>44417484.49</v>
      </c>
      <c r="F111" s="15">
        <f t="shared" si="8"/>
        <v>75.80829248091707</v>
      </c>
      <c r="G111" s="14">
        <f>G112+G117+G118+G119</f>
        <v>66644342</v>
      </c>
      <c r="H111" s="14">
        <f>H112+H117+H118+H119</f>
        <v>13631181.45</v>
      </c>
      <c r="I111" s="15">
        <f>H111/G111*100</f>
        <v>20.453621479224747</v>
      </c>
      <c r="J111" s="39">
        <f>J112+J117+J118+J119</f>
        <v>58048665.94</v>
      </c>
      <c r="K111" s="3" t="b">
        <f>J111=E111+H111</f>
        <v>1</v>
      </c>
    </row>
    <row r="112" spans="1:11" s="22" customFormat="1" ht="90.75" customHeight="1">
      <c r="A112" s="42">
        <v>6010</v>
      </c>
      <c r="B112" s="17" t="s">
        <v>229</v>
      </c>
      <c r="C112" s="5">
        <f>C113+C114+C116+C115</f>
        <v>4482550</v>
      </c>
      <c r="D112" s="5">
        <f>D113+D114+D116+D115</f>
        <v>2894396</v>
      </c>
      <c r="E112" s="5">
        <f>E113+E114+E116+E115</f>
        <v>1909653.69</v>
      </c>
      <c r="F112" s="79">
        <f t="shared" si="8"/>
        <v>65.97762331070109</v>
      </c>
      <c r="G112" s="73">
        <f>G113+G114+G116+G115</f>
        <v>45266500</v>
      </c>
      <c r="H112" s="73">
        <f>H113+H114+H116+H115</f>
        <v>7403326.659999999</v>
      </c>
      <c r="I112" s="79">
        <f>H112/G112*100</f>
        <v>16.354979200954347</v>
      </c>
      <c r="J112" s="87">
        <f>J113+J114+J116+J115</f>
        <v>9312980.35</v>
      </c>
      <c r="K112" s="58"/>
    </row>
    <row r="113" spans="1:11" s="12" customFormat="1" ht="78" customHeight="1">
      <c r="A113" s="41" t="s">
        <v>153</v>
      </c>
      <c r="B113" s="11" t="s">
        <v>154</v>
      </c>
      <c r="C113" s="27">
        <v>3937750</v>
      </c>
      <c r="D113" s="27">
        <v>2591996</v>
      </c>
      <c r="E113" s="27">
        <v>1797876.44</v>
      </c>
      <c r="F113" s="78">
        <f t="shared" si="8"/>
        <v>69.36262401639507</v>
      </c>
      <c r="G113" s="88">
        <v>4266500</v>
      </c>
      <c r="H113" s="88">
        <v>354037.1</v>
      </c>
      <c r="I113" s="81">
        <f>H113/G113*100</f>
        <v>8.298068674557598</v>
      </c>
      <c r="J113" s="89">
        <f t="shared" si="7"/>
        <v>2151913.54</v>
      </c>
      <c r="K113" s="55"/>
    </row>
    <row r="114" spans="1:11" s="12" customFormat="1" ht="98.25" customHeight="1">
      <c r="A114" s="41" t="s">
        <v>155</v>
      </c>
      <c r="B114" s="11" t="s">
        <v>156</v>
      </c>
      <c r="C114" s="27">
        <v>484800</v>
      </c>
      <c r="D114" s="27">
        <v>242400</v>
      </c>
      <c r="E114" s="27">
        <v>111777.25</v>
      </c>
      <c r="F114" s="78">
        <f t="shared" si="8"/>
        <v>46.11272689768977</v>
      </c>
      <c r="G114" s="88"/>
      <c r="H114" s="88"/>
      <c r="I114" s="81"/>
      <c r="J114" s="89">
        <f t="shared" si="7"/>
        <v>111777.25</v>
      </c>
      <c r="K114" s="55"/>
    </row>
    <row r="115" spans="1:11" s="12" customFormat="1" ht="78" customHeight="1">
      <c r="A115" s="41">
        <v>6015</v>
      </c>
      <c r="B115" s="23" t="s">
        <v>231</v>
      </c>
      <c r="C115" s="27"/>
      <c r="D115" s="27"/>
      <c r="E115" s="27"/>
      <c r="F115" s="78"/>
      <c r="G115" s="88">
        <v>5000000</v>
      </c>
      <c r="H115" s="88">
        <v>1961831.8</v>
      </c>
      <c r="I115" s="81">
        <f>H115/G115*100</f>
        <v>39.236636000000004</v>
      </c>
      <c r="J115" s="89">
        <f>H115+E115</f>
        <v>1961831.8</v>
      </c>
      <c r="K115" s="55"/>
    </row>
    <row r="116" spans="1:11" s="12" customFormat="1" ht="109.5" customHeight="1">
      <c r="A116" s="41" t="s">
        <v>157</v>
      </c>
      <c r="B116" s="11" t="s">
        <v>158</v>
      </c>
      <c r="C116" s="27">
        <v>60000</v>
      </c>
      <c r="D116" s="27">
        <v>60000</v>
      </c>
      <c r="E116" s="27">
        <v>0</v>
      </c>
      <c r="F116" s="78">
        <f t="shared" si="8"/>
        <v>0</v>
      </c>
      <c r="G116" s="88">
        <v>36000000</v>
      </c>
      <c r="H116" s="88">
        <v>5087457.76</v>
      </c>
      <c r="I116" s="81">
        <f>H116/G116*100</f>
        <v>14.131827111111111</v>
      </c>
      <c r="J116" s="89">
        <f t="shared" si="7"/>
        <v>5087457.76</v>
      </c>
      <c r="K116" s="55"/>
    </row>
    <row r="117" spans="1:10" ht="144.75" customHeight="1">
      <c r="A117" s="40" t="s">
        <v>159</v>
      </c>
      <c r="B117" s="10" t="s">
        <v>160</v>
      </c>
      <c r="C117" s="5">
        <v>7279201</v>
      </c>
      <c r="D117" s="5">
        <v>7221941</v>
      </c>
      <c r="E117" s="5">
        <v>5897068.85</v>
      </c>
      <c r="F117" s="77">
        <f t="shared" si="8"/>
        <v>81.65490205472462</v>
      </c>
      <c r="G117" s="86"/>
      <c r="H117" s="86"/>
      <c r="I117" s="79"/>
      <c r="J117" s="85">
        <f t="shared" si="7"/>
        <v>5897068.85</v>
      </c>
    </row>
    <row r="118" spans="1:10" ht="65.25" customHeight="1">
      <c r="A118" s="40" t="s">
        <v>161</v>
      </c>
      <c r="B118" s="10" t="s">
        <v>162</v>
      </c>
      <c r="C118" s="5">
        <v>92671006</v>
      </c>
      <c r="D118" s="5">
        <v>48475517.58</v>
      </c>
      <c r="E118" s="5">
        <v>36610761.95</v>
      </c>
      <c r="F118" s="77">
        <f t="shared" si="8"/>
        <v>75.52423115355214</v>
      </c>
      <c r="G118" s="86">
        <v>18877842</v>
      </c>
      <c r="H118" s="86">
        <v>6227854.79</v>
      </c>
      <c r="I118" s="79">
        <f>H118/G118*100</f>
        <v>32.99028983291629</v>
      </c>
      <c r="J118" s="85">
        <f t="shared" si="7"/>
        <v>42838616.74</v>
      </c>
    </row>
    <row r="119" spans="1:11" ht="70.5" customHeight="1">
      <c r="A119" s="40">
        <v>6080</v>
      </c>
      <c r="B119" s="17" t="s">
        <v>230</v>
      </c>
      <c r="C119" s="73">
        <f>C120+C121</f>
        <v>10920</v>
      </c>
      <c r="D119" s="73">
        <f>D120+D121</f>
        <v>0</v>
      </c>
      <c r="E119" s="73">
        <f>E120+E121</f>
        <v>0</v>
      </c>
      <c r="F119" s="79">
        <v>0</v>
      </c>
      <c r="G119" s="73">
        <f>G120+G121</f>
        <v>2500000</v>
      </c>
      <c r="H119" s="73">
        <f>H120+H121</f>
        <v>0</v>
      </c>
      <c r="I119" s="79">
        <f>H119/G119*100</f>
        <v>0</v>
      </c>
      <c r="J119" s="73">
        <f>J120+J121</f>
        <v>0</v>
      </c>
      <c r="K119" s="3" t="s">
        <v>258</v>
      </c>
    </row>
    <row r="120" spans="1:11" ht="70.5" customHeight="1">
      <c r="A120" s="68">
        <v>6082</v>
      </c>
      <c r="B120" s="72" t="s">
        <v>277</v>
      </c>
      <c r="C120" s="74"/>
      <c r="D120" s="74"/>
      <c r="E120" s="74"/>
      <c r="F120" s="81"/>
      <c r="G120" s="74">
        <v>2500000</v>
      </c>
      <c r="H120" s="74">
        <v>0</v>
      </c>
      <c r="I120" s="81">
        <f>H120/G120*100</f>
        <v>0</v>
      </c>
      <c r="J120" s="89">
        <f t="shared" si="7"/>
        <v>0</v>
      </c>
      <c r="K120" s="70"/>
    </row>
    <row r="121" spans="1:11" s="12" customFormat="1" ht="192.75" customHeight="1">
      <c r="A121" s="41" t="s">
        <v>163</v>
      </c>
      <c r="B121" s="11" t="s">
        <v>164</v>
      </c>
      <c r="C121" s="27">
        <v>10920</v>
      </c>
      <c r="D121" s="27">
        <v>0</v>
      </c>
      <c r="E121" s="27">
        <v>0</v>
      </c>
      <c r="F121" s="78">
        <v>0</v>
      </c>
      <c r="G121" s="88"/>
      <c r="H121" s="88"/>
      <c r="I121" s="81"/>
      <c r="J121" s="89">
        <f t="shared" si="7"/>
        <v>0</v>
      </c>
      <c r="K121" s="3" t="s">
        <v>258</v>
      </c>
    </row>
    <row r="122" spans="1:11" ht="20.25">
      <c r="A122" s="38" t="s">
        <v>165</v>
      </c>
      <c r="B122" s="13" t="s">
        <v>166</v>
      </c>
      <c r="C122" s="14">
        <f>C123+C124+C125+C128+C129+C130+C131+C133+C135+C136+C137+C138+C140+C141+C142+C139</f>
        <v>74039400</v>
      </c>
      <c r="D122" s="14">
        <f>D123+D124+D125+D128+D129+D130+D131+D133+D135+D136+D137+D138+D140+D141+D142+D139</f>
        <v>23398024.44</v>
      </c>
      <c r="E122" s="14">
        <f>E123+E124+E125+E128+E129+E130+E131+E133+E135+E136+E137+E138+E140+E141+E142+E139</f>
        <v>21267031.110000003</v>
      </c>
      <c r="F122" s="15">
        <f t="shared" si="8"/>
        <v>90.89242198432375</v>
      </c>
      <c r="G122" s="14">
        <f>G123+G124+G125+G128+G129+G130+G131+G133+G135+G136+G137+G138+G140+G141+G142+G139</f>
        <v>289588070.71000004</v>
      </c>
      <c r="H122" s="14">
        <f>H123+H124+H125+H128+H129+H130+H131+H133+H135+H136+H137+H138+H140+H141+H142+H139</f>
        <v>70107514.64</v>
      </c>
      <c r="I122" s="15">
        <f>H122/G122*100</f>
        <v>24.20939317980651</v>
      </c>
      <c r="J122" s="14">
        <f>J123+J124+J125+J128+J129+J130+J131+J133+J135+J136+J137+J138+J140+J141+J142+J139</f>
        <v>91374545.74999999</v>
      </c>
      <c r="K122" s="3" t="b">
        <f>J122=E122+H122</f>
        <v>1</v>
      </c>
    </row>
    <row r="123" spans="1:11" s="22" customFormat="1" ht="71.25" customHeight="1">
      <c r="A123" s="42">
        <v>7130</v>
      </c>
      <c r="B123" s="17" t="s">
        <v>235</v>
      </c>
      <c r="C123" s="5"/>
      <c r="D123" s="5"/>
      <c r="E123" s="5"/>
      <c r="F123" s="79"/>
      <c r="G123" s="73">
        <v>1653000</v>
      </c>
      <c r="H123" s="73">
        <v>30850</v>
      </c>
      <c r="I123" s="79">
        <f aca="true" t="shared" si="9" ref="I123:I130">H123/G123*100</f>
        <v>1.866303690260133</v>
      </c>
      <c r="J123" s="85">
        <f t="shared" si="7"/>
        <v>30850</v>
      </c>
      <c r="K123" s="58"/>
    </row>
    <row r="124" spans="1:11" s="22" customFormat="1" ht="71.25" customHeight="1">
      <c r="A124" s="42">
        <v>7310</v>
      </c>
      <c r="B124" s="17" t="s">
        <v>236</v>
      </c>
      <c r="C124" s="5"/>
      <c r="D124" s="5"/>
      <c r="E124" s="5"/>
      <c r="F124" s="79"/>
      <c r="G124" s="73">
        <v>25000000</v>
      </c>
      <c r="H124" s="73">
        <v>4082725.06</v>
      </c>
      <c r="I124" s="79">
        <f t="shared" si="9"/>
        <v>16.330900240000002</v>
      </c>
      <c r="J124" s="85">
        <f>H124+E124</f>
        <v>4082725.06</v>
      </c>
      <c r="K124" s="58"/>
    </row>
    <row r="125" spans="1:11" s="22" customFormat="1" ht="40.5">
      <c r="A125" s="42">
        <v>7320</v>
      </c>
      <c r="B125" s="17" t="s">
        <v>239</v>
      </c>
      <c r="C125" s="5">
        <f>C126+C127</f>
        <v>0</v>
      </c>
      <c r="D125" s="5">
        <f>D126+D127</f>
        <v>0</v>
      </c>
      <c r="E125" s="5">
        <f>E126+E127</f>
        <v>0</v>
      </c>
      <c r="F125" s="79">
        <v>0</v>
      </c>
      <c r="G125" s="73">
        <f>G126+G127</f>
        <v>62478000</v>
      </c>
      <c r="H125" s="73">
        <f>H126+H127</f>
        <v>21860285.29</v>
      </c>
      <c r="I125" s="79">
        <f t="shared" si="9"/>
        <v>34.988772511924196</v>
      </c>
      <c r="J125" s="87">
        <f>J126+J127</f>
        <v>21860285.29</v>
      </c>
      <c r="K125" s="3" t="s">
        <v>258</v>
      </c>
    </row>
    <row r="126" spans="1:11" s="28" customFormat="1" ht="65.25" customHeight="1">
      <c r="A126" s="43">
        <v>7321</v>
      </c>
      <c r="B126" s="23" t="s">
        <v>240</v>
      </c>
      <c r="C126" s="27"/>
      <c r="D126" s="27"/>
      <c r="E126" s="27"/>
      <c r="F126" s="81"/>
      <c r="G126" s="74">
        <v>54438000</v>
      </c>
      <c r="H126" s="74">
        <v>19974870.98</v>
      </c>
      <c r="I126" s="81">
        <f t="shared" si="9"/>
        <v>36.69288177376097</v>
      </c>
      <c r="J126" s="89">
        <f t="shared" si="7"/>
        <v>19974870.98</v>
      </c>
      <c r="K126" s="59"/>
    </row>
    <row r="127" spans="1:11" s="28" customFormat="1" ht="76.5" customHeight="1">
      <c r="A127" s="43">
        <v>7325</v>
      </c>
      <c r="B127" s="23" t="s">
        <v>241</v>
      </c>
      <c r="C127" s="27"/>
      <c r="D127" s="27"/>
      <c r="E127" s="27"/>
      <c r="F127" s="81"/>
      <c r="G127" s="74">
        <v>8040000</v>
      </c>
      <c r="H127" s="74">
        <v>1885414.31</v>
      </c>
      <c r="I127" s="81">
        <f t="shared" si="9"/>
        <v>23.450426741293533</v>
      </c>
      <c r="J127" s="89">
        <f t="shared" si="7"/>
        <v>1885414.31</v>
      </c>
      <c r="K127" s="59"/>
    </row>
    <row r="128" spans="1:11" s="22" customFormat="1" ht="118.5" customHeight="1">
      <c r="A128" s="42">
        <v>7330</v>
      </c>
      <c r="B128" s="17" t="s">
        <v>242</v>
      </c>
      <c r="C128" s="5"/>
      <c r="D128" s="5"/>
      <c r="E128" s="5"/>
      <c r="F128" s="79"/>
      <c r="G128" s="73">
        <v>32042000</v>
      </c>
      <c r="H128" s="73">
        <v>9059533.92</v>
      </c>
      <c r="I128" s="79">
        <f t="shared" si="9"/>
        <v>28.2739339616753</v>
      </c>
      <c r="J128" s="85">
        <f>H128+E128</f>
        <v>9059533.92</v>
      </c>
      <c r="K128" s="58"/>
    </row>
    <row r="129" spans="1:11" s="22" customFormat="1" ht="94.5" customHeight="1">
      <c r="A129" s="42">
        <v>7350</v>
      </c>
      <c r="B129" s="17" t="s">
        <v>243</v>
      </c>
      <c r="C129" s="5"/>
      <c r="D129" s="5"/>
      <c r="E129" s="5"/>
      <c r="F129" s="79"/>
      <c r="G129" s="73">
        <v>3306300</v>
      </c>
      <c r="H129" s="73">
        <v>0</v>
      </c>
      <c r="I129" s="79">
        <f t="shared" si="9"/>
        <v>0</v>
      </c>
      <c r="J129" s="85">
        <f>H129+E129</f>
        <v>0</v>
      </c>
      <c r="K129" s="58"/>
    </row>
    <row r="130" spans="1:11" s="22" customFormat="1" ht="98.25" customHeight="1">
      <c r="A130" s="42">
        <v>7370</v>
      </c>
      <c r="B130" s="17" t="s">
        <v>244</v>
      </c>
      <c r="C130" s="5"/>
      <c r="D130" s="5"/>
      <c r="E130" s="5"/>
      <c r="F130" s="79"/>
      <c r="G130" s="73">
        <v>500000</v>
      </c>
      <c r="H130" s="73">
        <v>0</v>
      </c>
      <c r="I130" s="79">
        <f t="shared" si="9"/>
        <v>0</v>
      </c>
      <c r="J130" s="85">
        <f>H130+E130</f>
        <v>0</v>
      </c>
      <c r="K130" s="58"/>
    </row>
    <row r="131" spans="1:11" s="22" customFormat="1" ht="90.75" customHeight="1">
      <c r="A131" s="42">
        <v>7420</v>
      </c>
      <c r="B131" s="17" t="s">
        <v>232</v>
      </c>
      <c r="C131" s="5">
        <f>C132</f>
        <v>15000000</v>
      </c>
      <c r="D131" s="5">
        <f>D132</f>
        <v>10000000</v>
      </c>
      <c r="E131" s="5">
        <f>E132</f>
        <v>10000000</v>
      </c>
      <c r="F131" s="79">
        <f t="shared" si="8"/>
        <v>100</v>
      </c>
      <c r="G131" s="73"/>
      <c r="H131" s="73"/>
      <c r="I131" s="79"/>
      <c r="J131" s="87">
        <f>J132</f>
        <v>10000000</v>
      </c>
      <c r="K131" s="58"/>
    </row>
    <row r="132" spans="1:11" s="12" customFormat="1" ht="70.5" customHeight="1">
      <c r="A132" s="41" t="s">
        <v>167</v>
      </c>
      <c r="B132" s="11" t="s">
        <v>168</v>
      </c>
      <c r="C132" s="27">
        <v>15000000</v>
      </c>
      <c r="D132" s="27">
        <v>10000000</v>
      </c>
      <c r="E132" s="27">
        <v>10000000</v>
      </c>
      <c r="F132" s="78">
        <f t="shared" si="8"/>
        <v>100</v>
      </c>
      <c r="G132" s="88"/>
      <c r="H132" s="88"/>
      <c r="I132" s="81"/>
      <c r="J132" s="89">
        <f t="shared" si="7"/>
        <v>10000000</v>
      </c>
      <c r="K132" s="55"/>
    </row>
    <row r="133" spans="1:11" ht="100.5" customHeight="1">
      <c r="A133" s="40">
        <v>7460</v>
      </c>
      <c r="B133" s="17" t="s">
        <v>233</v>
      </c>
      <c r="C133" s="5">
        <f>C134</f>
        <v>48578600</v>
      </c>
      <c r="D133" s="5">
        <f>D134</f>
        <v>10000000</v>
      </c>
      <c r="E133" s="5">
        <f>E134</f>
        <v>8579896.79</v>
      </c>
      <c r="F133" s="79">
        <f t="shared" si="8"/>
        <v>85.7989679</v>
      </c>
      <c r="G133" s="73">
        <f>G134</f>
        <v>83480433.09</v>
      </c>
      <c r="H133" s="73">
        <f>H134</f>
        <v>11728456.48</v>
      </c>
      <c r="I133" s="79">
        <f>H133/G133*100</f>
        <v>14.049347908096724</v>
      </c>
      <c r="J133" s="87">
        <f>J134</f>
        <v>20308353.27</v>
      </c>
      <c r="K133" s="3"/>
    </row>
    <row r="134" spans="1:11" s="12" customFormat="1" ht="120.75" customHeight="1">
      <c r="A134" s="41" t="s">
        <v>169</v>
      </c>
      <c r="B134" s="11" t="s">
        <v>170</v>
      </c>
      <c r="C134" s="27">
        <v>48578600</v>
      </c>
      <c r="D134" s="27">
        <v>10000000</v>
      </c>
      <c r="E134" s="27">
        <v>8579896.79</v>
      </c>
      <c r="F134" s="78">
        <f t="shared" si="8"/>
        <v>85.7989679</v>
      </c>
      <c r="G134" s="88">
        <v>83480433.09</v>
      </c>
      <c r="H134" s="88">
        <v>11728456.48</v>
      </c>
      <c r="I134" s="81">
        <f>H134/G134*100</f>
        <v>14.049347908096724</v>
      </c>
      <c r="J134" s="89">
        <f t="shared" si="7"/>
        <v>20308353.27</v>
      </c>
      <c r="K134" s="3"/>
    </row>
    <row r="135" spans="1:10" ht="76.5" customHeight="1">
      <c r="A135" s="40" t="s">
        <v>171</v>
      </c>
      <c r="B135" s="10" t="s">
        <v>172</v>
      </c>
      <c r="C135" s="5">
        <v>4100700</v>
      </c>
      <c r="D135" s="5">
        <v>980840</v>
      </c>
      <c r="E135" s="5">
        <v>979868.65</v>
      </c>
      <c r="F135" s="77">
        <f t="shared" si="8"/>
        <v>99.90096753802862</v>
      </c>
      <c r="G135" s="86"/>
      <c r="H135" s="86"/>
      <c r="I135" s="79"/>
      <c r="J135" s="85">
        <f t="shared" si="7"/>
        <v>979868.65</v>
      </c>
    </row>
    <row r="136" spans="1:10" ht="76.5" customHeight="1">
      <c r="A136" s="40" t="s">
        <v>173</v>
      </c>
      <c r="B136" s="10" t="s">
        <v>174</v>
      </c>
      <c r="C136" s="5">
        <v>2200000</v>
      </c>
      <c r="D136" s="5">
        <v>135384.44</v>
      </c>
      <c r="E136" s="5">
        <v>135384.44</v>
      </c>
      <c r="F136" s="77">
        <f t="shared" si="8"/>
        <v>100</v>
      </c>
      <c r="G136" s="86"/>
      <c r="H136" s="86"/>
      <c r="I136" s="79"/>
      <c r="J136" s="85">
        <f t="shared" si="7"/>
        <v>135384.44</v>
      </c>
    </row>
    <row r="137" spans="1:10" ht="72.75" customHeight="1">
      <c r="A137" s="40" t="s">
        <v>175</v>
      </c>
      <c r="B137" s="10" t="s">
        <v>176</v>
      </c>
      <c r="C137" s="5">
        <v>475000</v>
      </c>
      <c r="D137" s="5">
        <v>355000</v>
      </c>
      <c r="E137" s="5">
        <v>145601.85</v>
      </c>
      <c r="F137" s="77">
        <f t="shared" si="8"/>
        <v>41.01460563380282</v>
      </c>
      <c r="G137" s="86"/>
      <c r="H137" s="86"/>
      <c r="I137" s="79"/>
      <c r="J137" s="85">
        <f t="shared" si="7"/>
        <v>145601.85</v>
      </c>
    </row>
    <row r="138" spans="1:10" ht="52.5" customHeight="1">
      <c r="A138" s="40" t="s">
        <v>177</v>
      </c>
      <c r="B138" s="10" t="s">
        <v>178</v>
      </c>
      <c r="C138" s="5">
        <v>1224300</v>
      </c>
      <c r="D138" s="5">
        <v>1144300</v>
      </c>
      <c r="E138" s="5">
        <v>744304.1</v>
      </c>
      <c r="F138" s="77">
        <f t="shared" si="8"/>
        <v>65.04449008127239</v>
      </c>
      <c r="G138" s="86">
        <v>19933748</v>
      </c>
      <c r="H138" s="86">
        <v>4511461.04</v>
      </c>
      <c r="I138" s="79">
        <f>H138/G138*100</f>
        <v>22.63227688039399</v>
      </c>
      <c r="J138" s="85">
        <f t="shared" si="7"/>
        <v>5255765.14</v>
      </c>
    </row>
    <row r="139" spans="1:10" ht="67.5" customHeight="1">
      <c r="A139" s="69">
        <v>7650</v>
      </c>
      <c r="B139" s="17" t="s">
        <v>278</v>
      </c>
      <c r="C139" s="73"/>
      <c r="D139" s="73"/>
      <c r="E139" s="73"/>
      <c r="F139" s="80"/>
      <c r="G139" s="86">
        <v>52000</v>
      </c>
      <c r="H139" s="86">
        <v>0</v>
      </c>
      <c r="I139" s="79">
        <f>H139/G139*100</f>
        <v>0</v>
      </c>
      <c r="J139" s="85">
        <f>H139+E139</f>
        <v>0</v>
      </c>
    </row>
    <row r="140" spans="1:10" ht="84" customHeight="1">
      <c r="A140" s="40">
        <v>7670</v>
      </c>
      <c r="B140" s="17" t="s">
        <v>245</v>
      </c>
      <c r="C140" s="5"/>
      <c r="D140" s="5"/>
      <c r="E140" s="5"/>
      <c r="F140" s="77"/>
      <c r="G140" s="86">
        <v>56626969</v>
      </c>
      <c r="H140" s="86">
        <v>17067632.9</v>
      </c>
      <c r="I140" s="79">
        <f>H140/G140*100</f>
        <v>30.14046699197338</v>
      </c>
      <c r="J140" s="85">
        <f>H140+E140</f>
        <v>17067632.9</v>
      </c>
    </row>
    <row r="141" spans="1:10" ht="40.5">
      <c r="A141" s="40" t="s">
        <v>179</v>
      </c>
      <c r="B141" s="10" t="s">
        <v>180</v>
      </c>
      <c r="C141" s="5">
        <v>165000</v>
      </c>
      <c r="D141" s="5">
        <v>82500</v>
      </c>
      <c r="E141" s="5">
        <v>80556</v>
      </c>
      <c r="F141" s="77">
        <f t="shared" si="8"/>
        <v>97.64363636363636</v>
      </c>
      <c r="G141" s="86"/>
      <c r="H141" s="86"/>
      <c r="I141" s="79"/>
      <c r="J141" s="85">
        <f t="shared" si="7"/>
        <v>80556</v>
      </c>
    </row>
    <row r="142" spans="1:10" ht="57.75" customHeight="1">
      <c r="A142" s="40">
        <v>7690</v>
      </c>
      <c r="B142" s="17" t="s">
        <v>234</v>
      </c>
      <c r="C142" s="5">
        <f>C145+C143</f>
        <v>2295800</v>
      </c>
      <c r="D142" s="5">
        <f>D145+D143</f>
        <v>700000</v>
      </c>
      <c r="E142" s="5">
        <f>E145+E143</f>
        <v>601419.28</v>
      </c>
      <c r="F142" s="77">
        <f t="shared" si="8"/>
        <v>85.91704</v>
      </c>
      <c r="G142" s="73">
        <f>G145+G143</f>
        <v>4515620.62</v>
      </c>
      <c r="H142" s="73">
        <f>H145+H143</f>
        <v>1766569.9500000002</v>
      </c>
      <c r="I142" s="80">
        <f>H142/G142*100</f>
        <v>39.12131019545216</v>
      </c>
      <c r="J142" s="87">
        <f>J145+J143</f>
        <v>2367989.23</v>
      </c>
    </row>
    <row r="143" spans="1:11" s="12" customFormat="1" ht="231" customHeight="1">
      <c r="A143" s="107">
        <v>7691</v>
      </c>
      <c r="B143" s="51" t="s">
        <v>246</v>
      </c>
      <c r="C143" s="109"/>
      <c r="D143" s="109"/>
      <c r="E143" s="109"/>
      <c r="F143" s="117"/>
      <c r="G143" s="109">
        <v>4115620.62</v>
      </c>
      <c r="H143" s="109">
        <v>1398771.8</v>
      </c>
      <c r="I143" s="122">
        <f>H143/G143*100</f>
        <v>33.9868984328298</v>
      </c>
      <c r="J143" s="115">
        <f>H143+E143</f>
        <v>1398771.8</v>
      </c>
      <c r="K143" s="55"/>
    </row>
    <row r="144" spans="1:11" s="12" customFormat="1" ht="72" customHeight="1">
      <c r="A144" s="108"/>
      <c r="B144" s="51" t="s">
        <v>247</v>
      </c>
      <c r="C144" s="110"/>
      <c r="D144" s="110"/>
      <c r="E144" s="110"/>
      <c r="F144" s="110"/>
      <c r="G144" s="110"/>
      <c r="H144" s="110"/>
      <c r="I144" s="110"/>
      <c r="J144" s="116"/>
      <c r="K144" s="55"/>
    </row>
    <row r="145" spans="1:11" s="12" customFormat="1" ht="66.75" customHeight="1">
      <c r="A145" s="41" t="s">
        <v>181</v>
      </c>
      <c r="B145" s="11" t="s">
        <v>182</v>
      </c>
      <c r="C145" s="27">
        <v>2295800</v>
      </c>
      <c r="D145" s="27">
        <v>700000</v>
      </c>
      <c r="E145" s="27">
        <v>601419.28</v>
      </c>
      <c r="F145" s="78">
        <f t="shared" si="8"/>
        <v>85.91704</v>
      </c>
      <c r="G145" s="88">
        <v>400000</v>
      </c>
      <c r="H145" s="88">
        <v>367798.15</v>
      </c>
      <c r="I145" s="82">
        <f>H145/G145*100</f>
        <v>91.9495375</v>
      </c>
      <c r="J145" s="89">
        <f t="shared" si="7"/>
        <v>969217.43</v>
      </c>
      <c r="K145" s="55"/>
    </row>
    <row r="146" spans="1:11" ht="20.25">
      <c r="A146" s="38" t="s">
        <v>183</v>
      </c>
      <c r="B146" s="13" t="s">
        <v>184</v>
      </c>
      <c r="C146" s="14">
        <f>C147+C148+C149+C152+C153+C154+C156+C155</f>
        <v>6826492.26</v>
      </c>
      <c r="D146" s="14">
        <f aca="true" t="shared" si="10" ref="D146:J146">D147+D148+D149+D152+D153+D154+D156+D155</f>
        <v>2829958.09</v>
      </c>
      <c r="E146" s="14">
        <f t="shared" si="10"/>
        <v>2735479.24</v>
      </c>
      <c r="F146" s="15">
        <f>E146/D146*100</f>
        <v>96.66147529414474</v>
      </c>
      <c r="G146" s="14">
        <f t="shared" si="10"/>
        <v>2478548.66</v>
      </c>
      <c r="H146" s="14">
        <f t="shared" si="10"/>
        <v>896869.52</v>
      </c>
      <c r="I146" s="15">
        <f>H146/G146*100</f>
        <v>36.18526981027679</v>
      </c>
      <c r="J146" s="14">
        <f t="shared" si="10"/>
        <v>3632348.76</v>
      </c>
      <c r="K146" s="3" t="b">
        <f>J146=E146+H146</f>
        <v>1</v>
      </c>
    </row>
    <row r="147" spans="1:10" ht="102" customHeight="1">
      <c r="A147" s="40" t="s">
        <v>185</v>
      </c>
      <c r="B147" s="10" t="s">
        <v>186</v>
      </c>
      <c r="C147" s="5">
        <v>252990</v>
      </c>
      <c r="D147" s="5">
        <v>252990</v>
      </c>
      <c r="E147" s="5">
        <v>252908.2</v>
      </c>
      <c r="F147" s="77">
        <f t="shared" si="8"/>
        <v>99.96766670619392</v>
      </c>
      <c r="G147" s="86"/>
      <c r="H147" s="86"/>
      <c r="I147" s="79"/>
      <c r="J147" s="85">
        <f t="shared" si="7"/>
        <v>252908.2</v>
      </c>
    </row>
    <row r="148" spans="1:10" ht="40.5">
      <c r="A148" s="40" t="s">
        <v>187</v>
      </c>
      <c r="B148" s="10" t="s">
        <v>188</v>
      </c>
      <c r="C148" s="5">
        <v>1165188</v>
      </c>
      <c r="D148" s="5">
        <v>609274</v>
      </c>
      <c r="E148" s="5">
        <v>608966.36</v>
      </c>
      <c r="F148" s="77">
        <f t="shared" si="8"/>
        <v>99.949507118308</v>
      </c>
      <c r="G148" s="86">
        <v>7400</v>
      </c>
      <c r="H148" s="86">
        <v>2000</v>
      </c>
      <c r="I148" s="79">
        <f aca="true" t="shared" si="11" ref="I148:I154">H148/G148*100</f>
        <v>27.027027027027028</v>
      </c>
      <c r="J148" s="85">
        <f t="shared" si="7"/>
        <v>610966.36</v>
      </c>
    </row>
    <row r="149" spans="1:11" ht="100.5" customHeight="1">
      <c r="A149" s="40">
        <v>8310</v>
      </c>
      <c r="B149" s="17" t="s">
        <v>248</v>
      </c>
      <c r="C149" s="5">
        <f>C150+C151</f>
        <v>0</v>
      </c>
      <c r="D149" s="5">
        <f>D150+D151</f>
        <v>0</v>
      </c>
      <c r="E149" s="5">
        <f>E150+E151</f>
        <v>0</v>
      </c>
      <c r="F149" s="77">
        <v>0</v>
      </c>
      <c r="G149" s="73">
        <f>G150+G151</f>
        <v>937148.66</v>
      </c>
      <c r="H149" s="73">
        <f>H150+H151</f>
        <v>56976.700000000004</v>
      </c>
      <c r="I149" s="79">
        <f t="shared" si="11"/>
        <v>6.079793146158903</v>
      </c>
      <c r="J149" s="87">
        <f>J150+J151</f>
        <v>56976.700000000004</v>
      </c>
      <c r="K149" s="3"/>
    </row>
    <row r="150" spans="1:11" s="12" customFormat="1" ht="80.25" customHeight="1">
      <c r="A150" s="41">
        <v>8311</v>
      </c>
      <c r="B150" s="23" t="s">
        <v>249</v>
      </c>
      <c r="C150" s="27"/>
      <c r="D150" s="27"/>
      <c r="E150" s="27"/>
      <c r="F150" s="78"/>
      <c r="G150" s="88">
        <v>629148.66</v>
      </c>
      <c r="H150" s="88">
        <v>20807.33</v>
      </c>
      <c r="I150" s="81">
        <f t="shared" si="11"/>
        <v>3.307219950210178</v>
      </c>
      <c r="J150" s="89">
        <f t="shared" si="7"/>
        <v>20807.33</v>
      </c>
      <c r="K150" s="55"/>
    </row>
    <row r="151" spans="1:11" s="12" customFormat="1" ht="45" customHeight="1">
      <c r="A151" s="41">
        <v>8312</v>
      </c>
      <c r="B151" s="23" t="s">
        <v>250</v>
      </c>
      <c r="C151" s="27"/>
      <c r="D151" s="27"/>
      <c r="E151" s="27"/>
      <c r="F151" s="78"/>
      <c r="G151" s="88">
        <v>308000</v>
      </c>
      <c r="H151" s="88">
        <v>36169.37</v>
      </c>
      <c r="I151" s="81">
        <f t="shared" si="11"/>
        <v>11.743301948051949</v>
      </c>
      <c r="J151" s="89">
        <f t="shared" si="7"/>
        <v>36169.37</v>
      </c>
      <c r="K151" s="55"/>
    </row>
    <row r="152" spans="1:11" s="16" customFormat="1" ht="65.25" customHeight="1">
      <c r="A152" s="40">
        <v>8320</v>
      </c>
      <c r="B152" s="17" t="s">
        <v>251</v>
      </c>
      <c r="C152" s="5"/>
      <c r="D152" s="5"/>
      <c r="E152" s="5"/>
      <c r="F152" s="77"/>
      <c r="G152" s="86">
        <v>125000</v>
      </c>
      <c r="H152" s="86">
        <v>0</v>
      </c>
      <c r="I152" s="79">
        <f t="shared" si="11"/>
        <v>0</v>
      </c>
      <c r="J152" s="85">
        <f>H152+E152</f>
        <v>0</v>
      </c>
      <c r="K152" s="56"/>
    </row>
    <row r="153" spans="1:11" s="16" customFormat="1" ht="60" customHeight="1">
      <c r="A153" s="40">
        <v>8330</v>
      </c>
      <c r="B153" s="17" t="s">
        <v>252</v>
      </c>
      <c r="C153" s="5"/>
      <c r="D153" s="5"/>
      <c r="E153" s="5"/>
      <c r="F153" s="77"/>
      <c r="G153" s="86">
        <v>209000</v>
      </c>
      <c r="H153" s="86">
        <v>74374.32</v>
      </c>
      <c r="I153" s="79">
        <f t="shared" si="11"/>
        <v>35.5857990430622</v>
      </c>
      <c r="J153" s="85">
        <f>H153+E153</f>
        <v>74374.32</v>
      </c>
      <c r="K153" s="56"/>
    </row>
    <row r="154" spans="1:10" ht="62.25" customHeight="1">
      <c r="A154" s="40" t="s">
        <v>189</v>
      </c>
      <c r="B154" s="10" t="s">
        <v>190</v>
      </c>
      <c r="C154" s="5">
        <v>3255800</v>
      </c>
      <c r="D154" s="5">
        <v>1880708.15</v>
      </c>
      <c r="E154" s="5">
        <v>1819769.68</v>
      </c>
      <c r="F154" s="77">
        <f t="shared" si="8"/>
        <v>96.7598125206189</v>
      </c>
      <c r="G154" s="86">
        <v>1200000</v>
      </c>
      <c r="H154" s="86">
        <v>763518.5</v>
      </c>
      <c r="I154" s="79">
        <f t="shared" si="11"/>
        <v>63.62654166666667</v>
      </c>
      <c r="J154" s="85">
        <f t="shared" si="7"/>
        <v>2583288.1799999997</v>
      </c>
    </row>
    <row r="155" spans="1:10" ht="20.25">
      <c r="A155" s="65">
        <v>8600</v>
      </c>
      <c r="B155" s="29" t="s">
        <v>272</v>
      </c>
      <c r="C155" s="5">
        <v>281515.26</v>
      </c>
      <c r="D155" s="5">
        <v>86985.94</v>
      </c>
      <c r="E155" s="5">
        <v>53835</v>
      </c>
      <c r="F155" s="77">
        <f>E155/D155*100</f>
        <v>61.88931222678056</v>
      </c>
      <c r="G155" s="86"/>
      <c r="H155" s="86"/>
      <c r="I155" s="79"/>
      <c r="J155" s="85">
        <f>H155+E155</f>
        <v>53835</v>
      </c>
    </row>
    <row r="156" spans="1:11" ht="41.25" customHeight="1">
      <c r="A156" s="40" t="s">
        <v>191</v>
      </c>
      <c r="B156" s="10" t="s">
        <v>192</v>
      </c>
      <c r="C156" s="5">
        <v>1870999</v>
      </c>
      <c r="D156" s="5">
        <v>0</v>
      </c>
      <c r="E156" s="5">
        <v>0</v>
      </c>
      <c r="F156" s="77">
        <v>0</v>
      </c>
      <c r="G156" s="86"/>
      <c r="H156" s="86"/>
      <c r="I156" s="79"/>
      <c r="J156" s="85">
        <f t="shared" si="7"/>
        <v>0</v>
      </c>
      <c r="K156" s="3" t="s">
        <v>258</v>
      </c>
    </row>
    <row r="157" spans="1:11" ht="20.25">
      <c r="A157" s="38" t="s">
        <v>193</v>
      </c>
      <c r="B157" s="13" t="s">
        <v>194</v>
      </c>
      <c r="C157" s="14">
        <f>C158+C159+C160</f>
        <v>29734564</v>
      </c>
      <c r="D157" s="14">
        <f>D158+D159+D160</f>
        <v>15629364</v>
      </c>
      <c r="E157" s="14">
        <f>E158+E159+E160</f>
        <v>15604364</v>
      </c>
      <c r="F157" s="15">
        <f t="shared" si="8"/>
        <v>99.84004467488249</v>
      </c>
      <c r="G157" s="14">
        <f>G158+G159+G160</f>
        <v>5397336</v>
      </c>
      <c r="H157" s="14">
        <f>H158+H159+H160</f>
        <v>5382336</v>
      </c>
      <c r="I157" s="15">
        <f>H157/G157*100</f>
        <v>99.72208511754688</v>
      </c>
      <c r="J157" s="14">
        <f>J158+J159+J160</f>
        <v>20986700</v>
      </c>
      <c r="K157" s="3" t="b">
        <f>J157=E157+H157</f>
        <v>1</v>
      </c>
    </row>
    <row r="158" spans="1:10" ht="20.25">
      <c r="A158" s="40" t="s">
        <v>195</v>
      </c>
      <c r="B158" s="10" t="s">
        <v>196</v>
      </c>
      <c r="C158" s="5">
        <v>28106900</v>
      </c>
      <c r="D158" s="5">
        <v>14053700</v>
      </c>
      <c r="E158" s="5">
        <v>14053700</v>
      </c>
      <c r="F158" s="77">
        <f t="shared" si="8"/>
        <v>100</v>
      </c>
      <c r="G158" s="86"/>
      <c r="H158" s="86"/>
      <c r="I158" s="79"/>
      <c r="J158" s="85">
        <f t="shared" si="7"/>
        <v>14053700</v>
      </c>
    </row>
    <row r="159" spans="1:10" ht="126.75" customHeight="1">
      <c r="A159" s="40" t="s">
        <v>197</v>
      </c>
      <c r="B159" s="10" t="s">
        <v>198</v>
      </c>
      <c r="C159" s="5">
        <v>160000</v>
      </c>
      <c r="D159" s="5">
        <v>108000</v>
      </c>
      <c r="E159" s="5">
        <v>108000</v>
      </c>
      <c r="F159" s="77">
        <f t="shared" si="8"/>
        <v>100</v>
      </c>
      <c r="G159" s="86"/>
      <c r="H159" s="86"/>
      <c r="I159" s="79"/>
      <c r="J159" s="85">
        <f t="shared" si="7"/>
        <v>108000</v>
      </c>
    </row>
    <row r="160" spans="1:10" ht="78.75" customHeight="1">
      <c r="A160" s="65">
        <v>9800</v>
      </c>
      <c r="B160" s="66" t="s">
        <v>273</v>
      </c>
      <c r="C160" s="5">
        <v>1467664</v>
      </c>
      <c r="D160" s="5">
        <v>1467664</v>
      </c>
      <c r="E160" s="5">
        <v>1442664</v>
      </c>
      <c r="F160" s="77">
        <f>E160/D160*100</f>
        <v>98.29661284871742</v>
      </c>
      <c r="G160" s="86">
        <v>5397336</v>
      </c>
      <c r="H160" s="86">
        <v>5382336</v>
      </c>
      <c r="I160" s="79">
        <f>H160/G160*100</f>
        <v>99.72208511754688</v>
      </c>
      <c r="J160" s="85">
        <f>H160+E160</f>
        <v>6825000</v>
      </c>
    </row>
    <row r="161" spans="1:11" ht="45" customHeight="1">
      <c r="A161" s="44" t="s">
        <v>199</v>
      </c>
      <c r="B161" s="34" t="s">
        <v>254</v>
      </c>
      <c r="C161" s="35">
        <f>C157+C146+C122+C111+C99+C38+C25+C13+C9+C90</f>
        <v>2671812499.26</v>
      </c>
      <c r="D161" s="35">
        <f>D157+D146+D122+D111+D99+D38+D25+D13+D9+D90</f>
        <v>1478566404.47</v>
      </c>
      <c r="E161" s="35">
        <f>E157+E146+E122+E111+E99+E38+E25+E13+E9+E90</f>
        <v>1408988888.84</v>
      </c>
      <c r="F161" s="83">
        <f t="shared" si="8"/>
        <v>95.29425831537539</v>
      </c>
      <c r="G161" s="35">
        <f>G157+G146+G122+G111+G99+G38+G25+G13+G9+G90</f>
        <v>553112140.57</v>
      </c>
      <c r="H161" s="35">
        <f>H157+H146+H122+H111+H99+H38+H25+H13+H9+H90</f>
        <v>169187241.06</v>
      </c>
      <c r="I161" s="90">
        <f>H161/G161*100</f>
        <v>30.588234943757886</v>
      </c>
      <c r="J161" s="35">
        <f>J157+J146+J122+J111+J99+J38+J25+J13+J9+J90</f>
        <v>1578176129.9000003</v>
      </c>
      <c r="K161" s="3" t="b">
        <f>J161=E161+H161</f>
        <v>1</v>
      </c>
    </row>
    <row r="162" spans="1:11" s="30" customFormat="1" ht="85.5" customHeight="1">
      <c r="A162" s="44"/>
      <c r="B162" s="32" t="s">
        <v>255</v>
      </c>
      <c r="C162" s="35"/>
      <c r="D162" s="35"/>
      <c r="E162" s="35"/>
      <c r="F162" s="77"/>
      <c r="G162" s="86"/>
      <c r="H162" s="86"/>
      <c r="I162" s="79"/>
      <c r="J162" s="85"/>
      <c r="K162" s="58"/>
    </row>
    <row r="163" spans="1:11" s="48" customFormat="1" ht="20.25">
      <c r="A163" s="47"/>
      <c r="B163" s="33" t="s">
        <v>256</v>
      </c>
      <c r="C163" s="76"/>
      <c r="D163" s="76"/>
      <c r="E163" s="76"/>
      <c r="F163" s="78"/>
      <c r="G163" s="88">
        <v>182000</v>
      </c>
      <c r="H163" s="88"/>
      <c r="I163" s="81">
        <f>H163/G163*100</f>
        <v>0</v>
      </c>
      <c r="J163" s="89">
        <f>H163+E163</f>
        <v>0</v>
      </c>
      <c r="K163" s="60"/>
    </row>
    <row r="164" spans="1:11" s="48" customFormat="1" ht="20.25">
      <c r="A164" s="47"/>
      <c r="B164" s="33" t="s">
        <v>257</v>
      </c>
      <c r="C164" s="76"/>
      <c r="D164" s="76"/>
      <c r="E164" s="76"/>
      <c r="F164" s="78"/>
      <c r="G164" s="88">
        <v>-182000</v>
      </c>
      <c r="H164" s="88">
        <v>-33137.26</v>
      </c>
      <c r="I164" s="81">
        <f>H164/G164*100</f>
        <v>18.207285714285714</v>
      </c>
      <c r="J164" s="89">
        <f>H164+E164</f>
        <v>-33137.26</v>
      </c>
      <c r="K164" s="60"/>
    </row>
    <row r="165" spans="1:11" s="31" customFormat="1" ht="54.75" customHeight="1" thickBot="1">
      <c r="A165" s="45"/>
      <c r="B165" s="36" t="s">
        <v>253</v>
      </c>
      <c r="C165" s="46">
        <f>C161+C163+C164</f>
        <v>2671812499.26</v>
      </c>
      <c r="D165" s="46">
        <f>D161+D163+D164</f>
        <v>1478566404.47</v>
      </c>
      <c r="E165" s="46">
        <f>E161+E163+E164</f>
        <v>1408988888.84</v>
      </c>
      <c r="F165" s="50">
        <f>E165/D165*100</f>
        <v>95.29425831537539</v>
      </c>
      <c r="G165" s="46">
        <f>G161+G163+G164</f>
        <v>553112140.57</v>
      </c>
      <c r="H165" s="46">
        <f>H161+H163+H164</f>
        <v>169154103.8</v>
      </c>
      <c r="I165" s="49">
        <f>H165/G165*100</f>
        <v>30.582243887411547</v>
      </c>
      <c r="J165" s="52">
        <f>J161+J163+J164</f>
        <v>1578142992.6400003</v>
      </c>
      <c r="K165" s="3" t="b">
        <f>J165=E165+H165</f>
        <v>1</v>
      </c>
    </row>
    <row r="166" spans="1:16" ht="25.5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53"/>
      <c r="L166" s="24"/>
      <c r="M166" s="24"/>
      <c r="N166" s="24"/>
      <c r="O166" s="24"/>
      <c r="P166" s="24"/>
    </row>
    <row r="167" ht="3.75" customHeight="1"/>
    <row r="168" ht="12.75" hidden="1"/>
    <row r="169" spans="2:8" ht="20.25">
      <c r="B169" s="105" t="s">
        <v>237</v>
      </c>
      <c r="C169" s="106"/>
      <c r="D169" s="25"/>
      <c r="E169" s="26"/>
      <c r="F169" s="26"/>
      <c r="G169" s="26"/>
      <c r="H169" s="26" t="s">
        <v>238</v>
      </c>
    </row>
    <row r="170" spans="3:7" ht="20.25" hidden="1">
      <c r="C170" s="35">
        <f>C165-2640206936.26</f>
        <v>31605563</v>
      </c>
      <c r="G170" s="35">
        <f>G161-547714804.57</f>
        <v>5397336</v>
      </c>
    </row>
    <row r="171" spans="3:8" ht="40.5" hidden="1">
      <c r="C171" s="35">
        <f>C158</f>
        <v>28106900</v>
      </c>
      <c r="D171" s="35" t="s">
        <v>259</v>
      </c>
      <c r="F171" s="35" t="b">
        <f>G171=G170</f>
        <v>1</v>
      </c>
      <c r="G171" s="35">
        <f>G160</f>
        <v>5397336</v>
      </c>
      <c r="H171" s="35" t="s">
        <v>274</v>
      </c>
    </row>
    <row r="172" spans="3:4" ht="20.25" hidden="1">
      <c r="C172" s="35">
        <f>C159</f>
        <v>160000</v>
      </c>
      <c r="D172" s="35" t="s">
        <v>260</v>
      </c>
    </row>
    <row r="173" spans="2:4" ht="20.25" hidden="1">
      <c r="B173" s="75" t="b">
        <f>C173=C156</f>
        <v>1</v>
      </c>
      <c r="C173" s="35">
        <f>C170-C171-C172-C174</f>
        <v>1870999</v>
      </c>
      <c r="D173" s="35" t="s">
        <v>192</v>
      </c>
    </row>
    <row r="174" spans="3:4" ht="40.5" hidden="1">
      <c r="C174" s="35">
        <f>C160</f>
        <v>1467664</v>
      </c>
      <c r="D174" s="35" t="s">
        <v>274</v>
      </c>
    </row>
  </sheetData>
  <sheetProtection/>
  <mergeCells count="29">
    <mergeCell ref="E60:E61"/>
    <mergeCell ref="G60:G61"/>
    <mergeCell ref="H60:H61"/>
    <mergeCell ref="H143:H144"/>
    <mergeCell ref="J60:J61"/>
    <mergeCell ref="F60:F61"/>
    <mergeCell ref="I60:I61"/>
    <mergeCell ref="E143:E144"/>
    <mergeCell ref="G143:G144"/>
    <mergeCell ref="I143:I144"/>
    <mergeCell ref="B169:C169"/>
    <mergeCell ref="A143:A144"/>
    <mergeCell ref="C143:C144"/>
    <mergeCell ref="D143:D144"/>
    <mergeCell ref="A60:A61"/>
    <mergeCell ref="C60:C61"/>
    <mergeCell ref="D60:D61"/>
    <mergeCell ref="A166:J166"/>
    <mergeCell ref="J143:J144"/>
    <mergeCell ref="F143:F144"/>
    <mergeCell ref="I1:J1"/>
    <mergeCell ref="I2:J2"/>
    <mergeCell ref="A4:J4"/>
    <mergeCell ref="A5:J5"/>
    <mergeCell ref="G7:I7"/>
    <mergeCell ref="C7:F7"/>
    <mergeCell ref="J7:J8"/>
    <mergeCell ref="B7:B8"/>
    <mergeCell ref="A7:A8"/>
  </mergeCells>
  <printOptions/>
  <pageMargins left="0.32" right="0.33" top="0.393700787401575" bottom="0.393700787401575" header="0" footer="0"/>
  <pageSetup fitToHeight="500" orientation="landscape" paperSize="9" scale="56" r:id="rId1"/>
  <rowBreaks count="2" manualBreakCount="2">
    <brk id="57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Мот Поліна Сергіївна</cp:lastModifiedBy>
  <cp:lastPrinted>2018-08-02T14:05:23Z</cp:lastPrinted>
  <dcterms:created xsi:type="dcterms:W3CDTF">2018-05-02T09:31:47Z</dcterms:created>
  <dcterms:modified xsi:type="dcterms:W3CDTF">2018-08-02T14:07:31Z</dcterms:modified>
  <cp:category/>
  <cp:version/>
  <cp:contentType/>
  <cp:contentStatus/>
</cp:coreProperties>
</file>