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970" tabRatio="260" activeTab="0"/>
  </bookViews>
  <sheets>
    <sheet name="додаток 2" sheetId="1" r:id="rId1"/>
  </sheets>
  <definedNames>
    <definedName name="Data">'додаток 2'!$B$15:$J$169</definedName>
    <definedName name="Date">'додаток 2'!$A$6</definedName>
    <definedName name="Date1">'додаток 2'!#REF!</definedName>
    <definedName name="EXCEL_VER">10</definedName>
    <definedName name="PRINT_DATE">"20.01.2016 14:06:26"</definedName>
    <definedName name="PRINTER">"Eксель_Імпорт (XlRpt)  ДержКазначейство ЦА, Копичко Олександр"</definedName>
    <definedName name="REP_CREATOR">"2254-BakaenkoT"</definedName>
    <definedName name="_xlnm.Print_Titles" localSheetId="0">'додаток 2'!$8:$12</definedName>
    <definedName name="_xlnm.Print_Area" localSheetId="0">'додаток 2'!$A$1:$I$170</definedName>
  </definedNames>
  <calcPr fullCalcOnLoad="1"/>
</workbook>
</file>

<file path=xl/sharedStrings.xml><?xml version="1.0" encoding="utf-8"?>
<sst xmlns="http://schemas.openxmlformats.org/spreadsheetml/2006/main" count="278" uniqueCount="273">
  <si>
    <t xml:space="preserve">Найменування </t>
  </si>
  <si>
    <t>Загальний фонд</t>
  </si>
  <si>
    <t>Спеціальний фонд</t>
  </si>
  <si>
    <t>Житлово-комунальне господарство</t>
  </si>
  <si>
    <t>Театри</t>
  </si>
  <si>
    <t>Резервний фонд</t>
  </si>
  <si>
    <t>Реверсна дотація</t>
  </si>
  <si>
    <t>Субвенція з місцевого бюджету державному бюджету на виконання програм соціально-економічного та культурного розвитку регіонів</t>
  </si>
  <si>
    <t>Надання пільгового довгострокового кредиту громадянам на будівництво (реконструкцію)  та придбання житла</t>
  </si>
  <si>
    <t>Повернення кредитів, наданих для кредитування громадян на будівництво (реконструкцію) та придбання житла</t>
  </si>
  <si>
    <t>Всього</t>
  </si>
  <si>
    <t xml:space="preserve">Начальник фінансового управління </t>
  </si>
  <si>
    <t>Звіт про виконання видатків загального та спеціального фондів бюджету м.Хмельницького</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</si>
  <si>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</si>
  <si>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Національна програма інформатизації</t>
  </si>
  <si>
    <t xml:space="preserve">Разом: </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</si>
  <si>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</si>
  <si>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</si>
  <si>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Субвенція на утримання об`єктів спільного користування чи ліквідацію негативних наслідків діяльності об`єктів спільного користування</t>
  </si>
  <si>
    <t>Інші видатки</t>
  </si>
  <si>
    <t>Проведення навчально-тренувальних зборів і змагань та заходів з інвалідного спорту</t>
  </si>
  <si>
    <t>Проведення навчально-тренувальних зборів і змагань з неолімпійських видів спорту</t>
  </si>
  <si>
    <t>Інші субвенції</t>
  </si>
  <si>
    <t>Інші видатки на соціальний захист населення</t>
  </si>
  <si>
    <t>Інші установи та заклади</t>
  </si>
  <si>
    <t>Компенсаційні виплати за пільговий проїзд окремих категорій громадян на залізничному транспорті</t>
  </si>
  <si>
    <t>Бібліотеки</t>
  </si>
  <si>
    <t>Музеї і виставки</t>
  </si>
  <si>
    <t>Палаци і будинки культури, клуби та інші заклади клубного типу</t>
  </si>
  <si>
    <t>Школи естетичного виховання дітей</t>
  </si>
  <si>
    <t>Інші культурно-освітні заклади та заходи</t>
  </si>
  <si>
    <t>Благоустрій міст, сіл, селищ</t>
  </si>
  <si>
    <t>Інші заходи у сфері електротранспорту</t>
  </si>
  <si>
    <t xml:space="preserve"> </t>
  </si>
  <si>
    <t>Державне управління</t>
  </si>
  <si>
    <t>Освіта</t>
  </si>
  <si>
    <t>Охорона здоров`я</t>
  </si>
  <si>
    <t>Соціальний захист та соціальне забезпечення</t>
  </si>
  <si>
    <t>Культура і мистецтво</t>
  </si>
  <si>
    <t>Засоби масової інформації</t>
  </si>
  <si>
    <t>Фізична культура і спорт</t>
  </si>
  <si>
    <t>Транспорт, дорожнє господарство, зв`язок, телекомунікації та інформатика</t>
  </si>
  <si>
    <t>Інші послуги, пов`язані з економічною діяльністю</t>
  </si>
  <si>
    <t>Запобігання та ліквідація надзвичайних ситуацій та наслідків стихійного лиха</t>
  </si>
  <si>
    <t>Видатки, не віднесені до основних груп</t>
  </si>
  <si>
    <t>Видатки міського бюджету</t>
  </si>
  <si>
    <t>грн.</t>
  </si>
  <si>
    <t>Ямчук С.М.</t>
  </si>
  <si>
    <t xml:space="preserve">Додаток 2 до рішення </t>
  </si>
  <si>
    <t>% виконання</t>
  </si>
  <si>
    <t>Код програмної класифікації</t>
  </si>
  <si>
    <t>0100</t>
  </si>
  <si>
    <t>0170</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</si>
  <si>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</si>
  <si>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0180</t>
  </si>
  <si>
    <t>Керівництво і управління у відповідній сфері у містах, селищах, селах</t>
  </si>
  <si>
    <t>1000</t>
  </si>
  <si>
    <t>1010</t>
  </si>
  <si>
    <t>Дошкільна освіта</t>
  </si>
  <si>
    <t>1020</t>
  </si>
  <si>
    <t>Надання загальної середньої освіти загальноосвітніми навчальними закладами (в тч школою – дитячим садком, інтернатом при школі), спеціалізованими школами, ліцеями, гімназіями, колегіумами</t>
  </si>
  <si>
    <t>1070</t>
  </si>
  <si>
    <t>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</si>
  <si>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1090</t>
  </si>
  <si>
    <t>Надання позашкільної освіти позашкільними закладами освіти, заходи із позашкільної роботи з дітьми</t>
  </si>
  <si>
    <t>1100</t>
  </si>
  <si>
    <t>Підготовка робітничих кадрів професійно-технічними закладами та іншими закладами освіти</t>
  </si>
  <si>
    <t>1170</t>
  </si>
  <si>
    <t>Методичне забезпечення діяльності навчальних закладів та інші заходи в галузі освіти</t>
  </si>
  <si>
    <t>1210</t>
  </si>
  <si>
    <t>Утримання інших закладів освіти</t>
  </si>
  <si>
    <t>2000</t>
  </si>
  <si>
    <t>2010</t>
  </si>
  <si>
    <t>Багатопрофільна стаціонарна медична допомога населенню</t>
  </si>
  <si>
    <t>2050</t>
  </si>
  <si>
    <t>Лікарсько-акушерська допомога вагітним, породіллям та новонародженим</t>
  </si>
  <si>
    <t>2120</t>
  </si>
  <si>
    <t>Амбулаторно-поліклінічна допомога населенню</t>
  </si>
  <si>
    <t>2140</t>
  </si>
  <si>
    <t>Надання стоматологічної допомоги населенню</t>
  </si>
  <si>
    <t>2180</t>
  </si>
  <si>
    <t>Первинна медична допомога населенню</t>
  </si>
  <si>
    <t>2200</t>
  </si>
  <si>
    <t>3000</t>
  </si>
  <si>
    <t>3031</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</si>
  <si>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</si>
  <si>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t>
  </si>
  <si>
    <t>3105</t>
  </si>
  <si>
    <t>Надання реабілітаційних послуг інвалідам та дітям-інвалідам</t>
  </si>
  <si>
    <t>3142</t>
  </si>
  <si>
    <t>Утримання клубів для підлітків за місцем проживання</t>
  </si>
  <si>
    <t>3300</t>
  </si>
  <si>
    <t>3400</t>
  </si>
  <si>
    <t>3500</t>
  </si>
  <si>
    <t>4000</t>
  </si>
  <si>
    <t>4060</t>
  </si>
  <si>
    <t>4070</t>
  </si>
  <si>
    <t>4090</t>
  </si>
  <si>
    <t>4100</t>
  </si>
  <si>
    <t>4200</t>
  </si>
  <si>
    <t>5000</t>
  </si>
  <si>
    <t>5031</t>
  </si>
  <si>
    <t>Утримання та навчально-тренувальна робота комунальних дитячо-юнацьких спортивних шкіл</t>
  </si>
  <si>
    <t>6000</t>
  </si>
  <si>
    <t>6060</t>
  </si>
  <si>
    <t>6600</t>
  </si>
  <si>
    <t>6650</t>
  </si>
  <si>
    <t>Утримання та розвиток інфраструктури доріг</t>
  </si>
  <si>
    <t>6662</t>
  </si>
  <si>
    <t>7400</t>
  </si>
  <si>
    <t>7410</t>
  </si>
  <si>
    <t>Заходи з енергозбереження</t>
  </si>
  <si>
    <t>7800</t>
  </si>
  <si>
    <t>7840</t>
  </si>
  <si>
    <t>Організація рятування на водах</t>
  </si>
  <si>
    <t>8000</t>
  </si>
  <si>
    <t>8370</t>
  </si>
  <si>
    <t>8600</t>
  </si>
  <si>
    <t>8800</t>
  </si>
  <si>
    <t xml:space="preserve">Затверджено на 2017 рік з урахуванням  змін </t>
  </si>
  <si>
    <t>1030</t>
  </si>
  <si>
    <t>Надання загальної середньої освіти вечірніми (змінними) школами</t>
  </si>
  <si>
    <t>1060</t>
  </si>
  <si>
    <t>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t>
  </si>
  <si>
    <t>1190</t>
  </si>
  <si>
    <t>Централізоване ведення бухгалтерського обліку</t>
  </si>
  <si>
    <t>1200</t>
  </si>
  <si>
    <t>Здійснення централізованого господарського обслуговування</t>
  </si>
  <si>
    <t>1230</t>
  </si>
  <si>
    <t>Надання допомоги дітям-сиротам і дітям, позбавленим батьківського піклування, яким виповнюється 18 років</t>
  </si>
  <si>
    <t>3011</t>
  </si>
  <si>
    <t>3012</t>
  </si>
  <si>
    <t>3013</t>
  </si>
  <si>
    <t>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</si>
  <si>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3015</t>
  </si>
  <si>
    <t>Надання пільг багатодітним сім`ям на житлово-комунальні послуги</t>
  </si>
  <si>
    <t>3016</t>
  </si>
  <si>
    <t>Надання субсидій населенню для відшкодування витрат на оплату житлово-комунальних послуг</t>
  </si>
  <si>
    <t>3021</t>
  </si>
  <si>
    <t>3026</t>
  </si>
  <si>
    <t>Надання субсидій населенню для відшкодування витрат на придбання твердого та рідкого пічного побутового палива і скрапленого газу</t>
  </si>
  <si>
    <t>3033</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</si>
  <si>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t>
  </si>
  <si>
    <t>3034</t>
  </si>
  <si>
    <t>Надання пільг окремим категоріям громадян з оплати послуг зв`язку</t>
  </si>
  <si>
    <t>3035</t>
  </si>
  <si>
    <t>3037</t>
  </si>
  <si>
    <t>3038</t>
  </si>
  <si>
    <t>3041</t>
  </si>
  <si>
    <t>Надання допомоги у зв`язку з вагітністю і пологами</t>
  </si>
  <si>
    <t>3042</t>
  </si>
  <si>
    <t>Надання допомоги до досягнення дитиною трирічного віку</t>
  </si>
  <si>
    <t>3043</t>
  </si>
  <si>
    <t>Надання допомоги при народженні дитини</t>
  </si>
  <si>
    <t>3044</t>
  </si>
  <si>
    <t>Надання допомоги на дітей, над якими встановлено опіку чи піклування</t>
  </si>
  <si>
    <t>3045</t>
  </si>
  <si>
    <t>Надання допомоги на дітей одиноким матерям</t>
  </si>
  <si>
    <t>3046</t>
  </si>
  <si>
    <t>Надання тимчасової державної допомоги дітям</t>
  </si>
  <si>
    <t>3047</t>
  </si>
  <si>
    <t>Надання допомоги при усиновленні дитини</t>
  </si>
  <si>
    <t>3048</t>
  </si>
  <si>
    <t>Надання державної соціальної допомоги малозабезпеченим сім`ям</t>
  </si>
  <si>
    <t>3049</t>
  </si>
  <si>
    <t>Надання державної соціальної допомоги інвалідам з дитинства та дітям-інвалідам</t>
  </si>
  <si>
    <t>3050</t>
  </si>
  <si>
    <t>Пільгове медичне обслуговування осіб, які постраждали внаслідок Чорнобильської катастрофи</t>
  </si>
  <si>
    <t>3080</t>
  </si>
  <si>
    <t>Надання допомоги по догляду за інвалідами I чи II групи внаслідок психічного розладу</t>
  </si>
  <si>
    <t>3090</t>
  </si>
  <si>
    <t>Видатки на поховання учасників бойових дій та інвалідів війни</t>
  </si>
  <si>
    <t>3131</t>
  </si>
  <si>
    <t>Центри соціальних служб для сім`ї, дітей та молоді</t>
  </si>
  <si>
    <t>3141</t>
  </si>
  <si>
    <t>Здійснення заходів та реалізація проектів на виконання Державної цільової соціальної програми `Молодь України`</t>
  </si>
  <si>
    <t>3181</t>
  </si>
  <si>
    <t>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t>
  </si>
  <si>
    <t>3182</t>
  </si>
  <si>
    <t>Компенсаційні виплати інвалідам на бензин, ремонт, технічне обслуговування автомобілів, мотоколясок і на транспортне обслуговування</t>
  </si>
  <si>
    <t>3183</t>
  </si>
  <si>
    <t>3202</t>
  </si>
  <si>
    <t>Надання фінансової підтримки громадським організаціям інвалідів і ветеранів, діяльність яких має соціальну спрямованість</t>
  </si>
  <si>
    <t>4020</t>
  </si>
  <si>
    <t>5011</t>
  </si>
  <si>
    <t>Проведення навчально-тренувальних зборів і змагань з олімпійських видів спорту</t>
  </si>
  <si>
    <t>5012</t>
  </si>
  <si>
    <t>5022</t>
  </si>
  <si>
    <t>5032</t>
  </si>
  <si>
    <t>Фінансова підтримка дитячо-юнацьких спортивних шкіл фізкультурно-спортивних товариств</t>
  </si>
  <si>
    <t>5061</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</si>
  <si>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</si>
  <si>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5063</t>
  </si>
  <si>
    <t>Забезпечення діяльності централізованої бухгалтерії</t>
  </si>
  <si>
    <t>6010</t>
  </si>
  <si>
    <t>Забезпечення надійного та безперебійного функціонування житлово-експлуатаційного господарства</t>
  </si>
  <si>
    <t>6030</t>
  </si>
  <si>
    <t>Фінансова підтримка об`єктів житлово-комунального господарства</t>
  </si>
  <si>
    <t>6052</t>
  </si>
  <si>
    <t>Забезпечення функціонування водопровідно-каналізаційного господарства</t>
  </si>
  <si>
    <t>6054</t>
  </si>
  <si>
    <t>Підтримка діяльності підприємств і організацій побутового обслуговування, що належать до комунальної власності</t>
  </si>
  <si>
    <t>6640</t>
  </si>
  <si>
    <t>7200</t>
  </si>
  <si>
    <t>7211</t>
  </si>
  <si>
    <t>Сприяння діяльності телебачення і радіомовлення</t>
  </si>
  <si>
    <t>7212</t>
  </si>
  <si>
    <t>Підтримка періодичних видань (газет та журналів)</t>
  </si>
  <si>
    <t>8010</t>
  </si>
  <si>
    <t>8108</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</si>
  <si>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</si>
  <si>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8120</t>
  </si>
  <si>
    <t>8290</t>
  </si>
  <si>
    <t xml:space="preserve"> 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t>
  </si>
  <si>
    <t xml:space="preserve">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t>
  </si>
  <si>
    <t xml:space="preserve">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t>
  </si>
  <si>
    <t xml:space="preserve">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t>
  </si>
  <si>
    <t>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ветеранам</t>
  </si>
  <si>
    <t xml:space="preserve">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t>
  </si>
  <si>
    <t xml:space="preserve">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t>
  </si>
  <si>
    <t xml:space="preserve">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t>
  </si>
  <si>
    <t xml:space="preserve">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t>
  </si>
  <si>
    <t>які стали інвалідами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t>
  </si>
  <si>
    <t xml:space="preserve">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t>
  </si>
  <si>
    <t>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</si>
  <si>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t>
  </si>
  <si>
    <t xml:space="preserve">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t>
  </si>
  <si>
    <t>нацистських переслідувань та реабілітованим громадянам, які стали інвалідами внаслідок репресій або є пенсіонерами</t>
  </si>
  <si>
    <t>Встановлення телефонів інвалідам І і ІІ груп</t>
  </si>
  <si>
    <t>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</si>
  <si>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Надання пільг та субсидій населенню на придбання твердого та рідкого пічного побутового палива і скрапленого газу</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</si>
  <si>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t>
  </si>
  <si>
    <t xml:space="preserve">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</si>
  <si>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Надання допомоги сім'ям з дітьми, малозабезпеченим  сім’ям, інвалідам з дитинства, дітям-інвалідам та тимчасової допомоги дітям</t>
  </si>
  <si>
    <t>Надання соціальних та реабілітаційних послуг громадянам похилого віку, інвалідам, дітям-інвалідам в установах соціального обслуговування</t>
  </si>
  <si>
    <t>Здійснення соціальної роботи з вразливими категоріями населення</t>
  </si>
  <si>
    <t>Реалізація державної політики у молодіжній сфері</t>
  </si>
  <si>
    <t>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t>
  </si>
  <si>
    <t>Соціальний захист ветеранів війни та праці</t>
  </si>
  <si>
    <t>Проведення спортивної роботи в регіоні</t>
  </si>
  <si>
    <t>Здійснення фізкультурно-спортивної та реабілітаційної роботи серед інвалідів</t>
  </si>
  <si>
    <t>Розвиток дитячо-юнацького та резервного спорту</t>
  </si>
  <si>
    <t>Інші заходи з розвитку фізичної культури та спорту</t>
  </si>
  <si>
    <t>Фінансова підтримка об’єктів комунального господарства</t>
  </si>
  <si>
    <t>Зв’язок, телекомунікації та інформатика</t>
  </si>
  <si>
    <t>Підтримка засобів масової інформації</t>
  </si>
  <si>
    <t>Надання та повернення пільгового довгострокового кредиту на будівництво (реконструкцію) та придбання житла</t>
  </si>
  <si>
    <t>Капітальний ремонт об’єктів житлового господарства</t>
  </si>
  <si>
    <t>Капітальний ремонт житлового фонду</t>
  </si>
  <si>
    <t>Будівництво</t>
  </si>
  <si>
    <t xml:space="preserve">Реалізація заходів щодо інвестиційного розвитку території                                                         </t>
  </si>
  <si>
    <t>Надання допомоги у вирішенні житлових питань</t>
  </si>
  <si>
    <t>Будівництво та придбання житла для окремих категорій населення</t>
  </si>
  <si>
    <t>Розробка схем та проектних рішень масового застосування</t>
  </si>
  <si>
    <t>Сільське і лісове господарство, рибне господарство та мисливство</t>
  </si>
  <si>
    <t>Проведення заходів із землеустрою</t>
  </si>
  <si>
    <t>Внески до статутного капіталу суб’єктів господарювання</t>
  </si>
  <si>
    <t>Цільові фонди</t>
  </si>
  <si>
    <t>Охорона та раціональне використання природних ресурсів</t>
  </si>
  <si>
    <t>Утилізація відходів </t>
  </si>
  <si>
    <t>Інша діяльність у сфері охорони навколишнього природного середовища</t>
  </si>
  <si>
    <t>Збереження природно-заповідного фонду</t>
  </si>
  <si>
    <t>Цільові фонди, утворені Верховною Радою Автономної Республіки Крим, органами місцевого самоврядування і місцевими органами виконавчої влади</t>
  </si>
  <si>
    <t xml:space="preserve">Виконано за 2017 рік </t>
  </si>
  <si>
    <t>Виконано за 2017 рік</t>
  </si>
  <si>
    <t>Виконано за 2017 рік разом по загальному та спеціальному фондах</t>
  </si>
  <si>
    <t>за 2017 рік</t>
  </si>
  <si>
    <t>Кінематографія</t>
  </si>
  <si>
    <t>Забезпечення функціонування теплових мереж</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</si>
  <si>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</si>
  <si>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Грошова компенсація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пунктами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</si>
  <si>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Капітальний ремонт житлового фонду об'єднань співвласників багатоквартирних будинків</t>
  </si>
  <si>
    <t>від 22.02.2018 р. № 145</t>
  </si>
</sst>
</file>

<file path=xl/styles.xml><?xml version="1.0" encoding="utf-8"?>
<styleSheet xmlns="http://schemas.openxmlformats.org/spreadsheetml/2006/main">
  <numFmts count="51">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 #,##0_г_р_н_-;_-* &quot;-&quot;_г_р_н_-;_-@_-"/>
    <numFmt numFmtId="186" formatCode="_-* #,##0.00&quot;грн&quot;_-;\-* #,##0.00&quot;грн&quot;_-;_-* &quot;-&quot;??&quot;грн&quot;_-;_-@_-"/>
    <numFmt numFmtId="187" formatCode="_-* #,##0.00_г_р_н_-;\-* #,##0.00_г_р_н_-;_-* &quot;-&quot;??_г_р_н_-;_-@_-"/>
    <numFmt numFmtId="188" formatCode="#,##0&quot;р.&quot;;\-#,##0&quot;р.&quot;"/>
    <numFmt numFmtId="189" formatCode="#,##0&quot;р.&quot;;[Red]\-#,##0&quot;р.&quot;"/>
    <numFmt numFmtId="190" formatCode="#,##0.00&quot;р.&quot;;\-#,##0.00&quot;р.&quot;"/>
    <numFmt numFmtId="191" formatCode="#,##0.00&quot;р.&quot;;[Red]\-#,##0.00&quot;р.&quot;"/>
    <numFmt numFmtId="192" formatCode="_-* #,##0&quot;р.&quot;_-;\-* #,##0&quot;р.&quot;_-;_-* &quot;-&quot;&quot;р.&quot;_-;_-@_-"/>
    <numFmt numFmtId="193" formatCode="_-* #,##0_р_._-;\-* #,##0_р_._-;_-* &quot;-&quot;_р_._-;_-@_-"/>
    <numFmt numFmtId="194" formatCode="_-* #,##0.00&quot;р.&quot;_-;\-* #,##0.00&quot;р.&quot;_-;_-* &quot;-&quot;??&quot;р.&quot;_-;_-@_-"/>
    <numFmt numFmtId="195" formatCode="_-* #,##0.00_р_._-;\-* #,##0.00_р_._-;_-* &quot;-&quot;??_р_._-;_-@_-"/>
    <numFmt numFmtId="196" formatCode="#,##0;[Red]#,##0"/>
    <numFmt numFmtId="197" formatCode="0.0"/>
    <numFmt numFmtId="198" formatCode="000000"/>
    <numFmt numFmtId="199" formatCode="0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0.0%"/>
    <numFmt numFmtId="205" formatCode="#0.00"/>
    <numFmt numFmtId="206" formatCode="#,##0.0"/>
  </numFmts>
  <fonts count="59">
    <font>
      <sz val="10"/>
      <name val="Arial Cyr"/>
      <family val="0"/>
    </font>
    <font>
      <u val="single"/>
      <sz val="10"/>
      <color indexed="12"/>
      <name val="Arial Cyr"/>
      <family val="0"/>
    </font>
    <font>
      <u val="single"/>
      <sz val="10"/>
      <color indexed="36"/>
      <name val="Arial Cyr"/>
      <family val="0"/>
    </font>
    <font>
      <sz val="8"/>
      <name val="Arial Cyr"/>
      <family val="0"/>
    </font>
    <font>
      <sz val="16"/>
      <name val="Arial Cyr"/>
      <family val="0"/>
    </font>
    <font>
      <sz val="16"/>
      <name val="Times New Roman"/>
      <family val="1"/>
    </font>
    <font>
      <b/>
      <sz val="16"/>
      <name val="Times New Roman"/>
      <family val="1"/>
    </font>
    <font>
      <sz val="16"/>
      <name val="Times New Roman CYR"/>
      <family val="0"/>
    </font>
    <font>
      <b/>
      <sz val="16"/>
      <name val="Times New Roman Cyr"/>
      <family val="1"/>
    </font>
    <font>
      <b/>
      <sz val="16"/>
      <name val="Times New Roman CYR"/>
      <family val="0"/>
    </font>
    <font>
      <sz val="16"/>
      <name val="Times New Roman Baltic"/>
      <family val="0"/>
    </font>
    <font>
      <sz val="12"/>
      <name val="Arial Cyr"/>
      <family val="0"/>
    </font>
    <font>
      <sz val="10"/>
      <name val="Times New Roman"/>
      <family val="1"/>
    </font>
    <font>
      <i/>
      <sz val="16"/>
      <name val="Times New Roman"/>
      <family val="1"/>
    </font>
    <font>
      <i/>
      <sz val="16"/>
      <name val="Times New Roman CYR"/>
      <family val="0"/>
    </font>
    <font>
      <i/>
      <sz val="10"/>
      <name val="Arial Cyr"/>
      <family val="0"/>
    </font>
    <font>
      <sz val="10"/>
      <name val="MS Sans Serif"/>
      <family val="2"/>
    </font>
    <font>
      <sz val="11"/>
      <color indexed="8"/>
      <name val="Calibri"/>
      <family val="2"/>
    </font>
    <font>
      <sz val="11"/>
      <color indexed="9"/>
      <name val="Calibri"/>
      <family val="2"/>
    </font>
    <font>
      <sz val="11"/>
      <color indexed="6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b/>
      <sz val="18"/>
      <color indexed="56"/>
      <name val="Cambria"/>
      <family val="2"/>
    </font>
    <font>
      <sz val="11"/>
      <color indexed="60"/>
      <name val="Calibri"/>
      <family val="2"/>
    </font>
    <font>
      <b/>
      <sz val="11"/>
      <color indexed="52"/>
      <name val="Calibri"/>
      <family val="2"/>
    </font>
    <font>
      <sz val="10"/>
      <color indexed="8"/>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6"/>
      <color indexed="8"/>
      <name val="Times New Roman"/>
      <family val="1"/>
    </font>
    <font>
      <b/>
      <sz val="16"/>
      <color indexed="8"/>
      <name val="Times New Roman"/>
      <family val="1"/>
    </font>
    <font>
      <i/>
      <sz val="16"/>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6"/>
      <color theme="1"/>
      <name val="Times New Roman"/>
      <family val="1"/>
    </font>
    <font>
      <b/>
      <sz val="16"/>
      <color theme="1"/>
      <name val="Times New Roman"/>
      <family val="1"/>
    </font>
    <font>
      <i/>
      <sz val="16"/>
      <color theme="1"/>
      <name val="Times New Roman"/>
      <family val="1"/>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color indexed="63"/>
      </left>
      <right>
        <color indexed="63"/>
      </right>
      <top style="thin"/>
      <bottom>
        <color indexed="63"/>
      </bottom>
    </border>
    <border>
      <left style="medium"/>
      <right style="thin"/>
      <top style="thin"/>
      <bottom>
        <color indexed="63"/>
      </bottom>
    </border>
    <border>
      <left style="thin"/>
      <right>
        <color indexed="63"/>
      </right>
      <top style="thin"/>
      <bottom style="medium"/>
    </border>
    <border>
      <left style="thin"/>
      <right style="thin"/>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medium"/>
      <right style="thin"/>
      <top>
        <color indexed="63"/>
      </top>
      <bottom>
        <color indexed="63"/>
      </bottom>
    </border>
    <border>
      <left style="medium"/>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7" borderId="7" applyNumberFormat="0" applyAlignment="0" applyProtection="0"/>
    <xf numFmtId="0" fontId="48" fillId="0" borderId="0" applyNumberFormat="0" applyFill="0" applyBorder="0" applyAlignment="0" applyProtection="0"/>
    <xf numFmtId="0" fontId="49" fillId="28" borderId="0" applyNumberFormat="0" applyBorder="0" applyAlignment="0" applyProtection="0"/>
    <xf numFmtId="0" fontId="50" fillId="0" borderId="0">
      <alignment/>
      <protection/>
    </xf>
    <xf numFmtId="0" fontId="12" fillId="0" borderId="0">
      <alignment/>
      <protection/>
    </xf>
    <xf numFmtId="0" fontId="16" fillId="0" borderId="0" applyNumberFormat="0" applyFont="0" applyFill="0" applyBorder="0" applyAlignment="0" applyProtection="0"/>
    <xf numFmtId="0" fontId="2" fillId="0" borderId="0" applyNumberFormat="0" applyFill="0" applyBorder="0" applyAlignment="0" applyProtection="0"/>
    <xf numFmtId="0" fontId="51" fillId="29" borderId="0" applyNumberFormat="0" applyBorder="0" applyAlignment="0" applyProtection="0"/>
    <xf numFmtId="0" fontId="5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5" fillId="31" borderId="0" applyNumberFormat="0" applyBorder="0" applyAlignment="0" applyProtection="0"/>
  </cellStyleXfs>
  <cellXfs count="144">
    <xf numFmtId="0" fontId="0" fillId="0" borderId="0" xfId="0" applyAlignment="1">
      <alignment/>
    </xf>
    <xf numFmtId="0" fontId="4" fillId="0" borderId="0" xfId="0" applyFont="1" applyAlignment="1">
      <alignment/>
    </xf>
    <xf numFmtId="0" fontId="5" fillId="0" borderId="0" xfId="0" applyFont="1" applyFill="1" applyBorder="1" applyAlignment="1">
      <alignment vertical="center"/>
    </xf>
    <xf numFmtId="0" fontId="5" fillId="0" borderId="0" xfId="0" applyFont="1" applyFill="1" applyBorder="1" applyAlignment="1">
      <alignment horizontal="center"/>
    </xf>
    <xf numFmtId="197" fontId="5" fillId="0" borderId="0" xfId="0" applyNumberFormat="1" applyFont="1" applyFill="1" applyBorder="1" applyAlignment="1" applyProtection="1">
      <alignment horizontal="center"/>
      <protection/>
    </xf>
    <xf numFmtId="0" fontId="5" fillId="0" borderId="0" xfId="0" applyFont="1" applyFill="1" applyAlignment="1">
      <alignment horizontal="center"/>
    </xf>
    <xf numFmtId="0" fontId="5" fillId="0" borderId="0" xfId="0" applyFont="1" applyFill="1" applyAlignment="1">
      <alignment/>
    </xf>
    <xf numFmtId="0" fontId="10" fillId="0" borderId="0" xfId="0" applyFont="1" applyFill="1" applyAlignment="1">
      <alignment vertical="center"/>
    </xf>
    <xf numFmtId="3" fontId="7" fillId="0" borderId="10" xfId="0" applyNumberFormat="1" applyFont="1" applyFill="1" applyBorder="1" applyAlignment="1" applyProtection="1">
      <alignment horizontal="center" vertical="center"/>
      <protection/>
    </xf>
    <xf numFmtId="3" fontId="7" fillId="0" borderId="11" xfId="0" applyNumberFormat="1" applyFont="1" applyFill="1" applyBorder="1" applyAlignment="1" applyProtection="1">
      <alignment horizontal="center" vertical="center"/>
      <protection/>
    </xf>
    <xf numFmtId="4" fontId="5" fillId="0" borderId="10" xfId="0" applyNumberFormat="1" applyFont="1" applyFill="1" applyBorder="1" applyAlignment="1">
      <alignment horizontal="center" vertical="center" wrapText="1"/>
    </xf>
    <xf numFmtId="0" fontId="11" fillId="0" borderId="0" xfId="0" applyFont="1" applyAlignment="1">
      <alignment/>
    </xf>
    <xf numFmtId="4" fontId="5" fillId="0" borderId="10" xfId="0" applyNumberFormat="1" applyFont="1" applyFill="1" applyBorder="1" applyAlignment="1" applyProtection="1">
      <alignment horizontal="center" vertical="center"/>
      <protection/>
    </xf>
    <xf numFmtId="4" fontId="6" fillId="0" borderId="10" xfId="0" applyNumberFormat="1" applyFont="1" applyFill="1" applyBorder="1" applyAlignment="1">
      <alignment horizontal="center" vertical="center" wrapText="1"/>
    </xf>
    <xf numFmtId="3" fontId="7" fillId="0" borderId="12" xfId="0" applyNumberFormat="1" applyFont="1" applyFill="1" applyBorder="1" applyAlignment="1" applyProtection="1">
      <alignment horizontal="center" vertical="center"/>
      <protection/>
    </xf>
    <xf numFmtId="4" fontId="5" fillId="0" borderId="11" xfId="0" applyNumberFormat="1" applyFont="1" applyFill="1" applyBorder="1" applyAlignment="1" applyProtection="1">
      <alignment horizontal="center" vertical="center"/>
      <protection/>
    </xf>
    <xf numFmtId="4" fontId="5" fillId="0" borderId="12" xfId="0" applyNumberFormat="1" applyFont="1" applyFill="1" applyBorder="1" applyAlignment="1">
      <alignment horizontal="center" vertical="center"/>
    </xf>
    <xf numFmtId="4" fontId="5" fillId="0" borderId="13" xfId="0" applyNumberFormat="1" applyFont="1" applyFill="1" applyBorder="1" applyAlignment="1">
      <alignment horizontal="center" vertical="center"/>
    </xf>
    <xf numFmtId="4" fontId="6" fillId="0" borderId="14" xfId="0" applyNumberFormat="1" applyFont="1" applyFill="1" applyBorder="1" applyAlignment="1">
      <alignment horizontal="center" vertical="center" wrapText="1"/>
    </xf>
    <xf numFmtId="4" fontId="6" fillId="0" borderId="15" xfId="0" applyNumberFormat="1" applyFont="1" applyFill="1" applyBorder="1" applyAlignment="1" applyProtection="1">
      <alignment horizontal="center" vertical="center"/>
      <protection/>
    </xf>
    <xf numFmtId="0" fontId="0" fillId="0" borderId="0" xfId="0" applyFont="1" applyAlignment="1">
      <alignment/>
    </xf>
    <xf numFmtId="4" fontId="5" fillId="32" borderId="10" xfId="0" applyNumberFormat="1" applyFont="1" applyFill="1" applyBorder="1" applyAlignment="1" applyProtection="1">
      <alignment horizontal="center" vertical="center"/>
      <protection/>
    </xf>
    <xf numFmtId="3" fontId="7" fillId="0" borderId="16" xfId="0" applyNumberFormat="1" applyFont="1" applyFill="1" applyBorder="1" applyAlignment="1" applyProtection="1">
      <alignment horizontal="center" vertical="center"/>
      <protection/>
    </xf>
    <xf numFmtId="206" fontId="8" fillId="0" borderId="14" xfId="0" applyNumberFormat="1" applyFont="1" applyFill="1" applyBorder="1" applyAlignment="1" applyProtection="1">
      <alignment horizontal="center" vertical="center"/>
      <protection/>
    </xf>
    <xf numFmtId="206" fontId="7" fillId="0" borderId="16" xfId="0" applyNumberFormat="1" applyFont="1" applyFill="1" applyBorder="1" applyAlignment="1" applyProtection="1">
      <alignment horizontal="center" vertical="center"/>
      <protection/>
    </xf>
    <xf numFmtId="206" fontId="7" fillId="0" borderId="10" xfId="0" applyNumberFormat="1" applyFont="1" applyFill="1" applyBorder="1" applyAlignment="1" applyProtection="1">
      <alignment horizontal="center" vertical="center"/>
      <protection/>
    </xf>
    <xf numFmtId="0" fontId="56" fillId="0" borderId="10" xfId="53" applyFont="1" applyBorder="1" applyAlignment="1">
      <alignment horizontal="center" vertical="center" wrapText="1"/>
      <protection/>
    </xf>
    <xf numFmtId="0" fontId="57" fillId="33" borderId="10" xfId="53" applyFont="1" applyFill="1" applyBorder="1" applyAlignment="1">
      <alignment horizontal="center" vertical="center" wrapText="1"/>
      <protection/>
    </xf>
    <xf numFmtId="206" fontId="9" fillId="33" borderId="10" xfId="0" applyNumberFormat="1" applyFont="1" applyFill="1" applyBorder="1" applyAlignment="1" applyProtection="1">
      <alignment horizontal="center" vertical="center"/>
      <protection/>
    </xf>
    <xf numFmtId="206" fontId="9" fillId="33" borderId="16" xfId="0" applyNumberFormat="1" applyFont="1" applyFill="1" applyBorder="1" applyAlignment="1" applyProtection="1">
      <alignment horizontal="center" vertical="center"/>
      <protection/>
    </xf>
    <xf numFmtId="4" fontId="56" fillId="0" borderId="10" xfId="53" applyNumberFormat="1" applyFont="1" applyBorder="1" applyAlignment="1">
      <alignment horizontal="center" vertical="center" wrapText="1"/>
      <protection/>
    </xf>
    <xf numFmtId="4" fontId="7" fillId="0" borderId="10" xfId="0" applyNumberFormat="1" applyFont="1" applyFill="1" applyBorder="1" applyAlignment="1" applyProtection="1">
      <alignment horizontal="center" vertical="center"/>
      <protection/>
    </xf>
    <xf numFmtId="4" fontId="57" fillId="33" borderId="10" xfId="53" applyNumberFormat="1" applyFont="1" applyFill="1" applyBorder="1" applyAlignment="1">
      <alignment horizontal="center" vertical="center" wrapText="1"/>
      <protection/>
    </xf>
    <xf numFmtId="4" fontId="9" fillId="33" borderId="10" xfId="0" applyNumberFormat="1" applyFont="1" applyFill="1" applyBorder="1" applyAlignment="1" applyProtection="1">
      <alignment horizontal="center" vertical="center"/>
      <protection/>
    </xf>
    <xf numFmtId="4" fontId="6" fillId="33" borderId="10" xfId="0" applyNumberFormat="1" applyFont="1" applyFill="1" applyBorder="1" applyAlignment="1" applyProtection="1">
      <alignment horizontal="center" vertical="center"/>
      <protection/>
    </xf>
    <xf numFmtId="4" fontId="6" fillId="33" borderId="11" xfId="0" applyNumberFormat="1" applyFont="1" applyFill="1" applyBorder="1" applyAlignment="1" applyProtection="1">
      <alignment horizontal="center" vertical="center"/>
      <protection/>
    </xf>
    <xf numFmtId="4" fontId="56" fillId="32" borderId="10" xfId="53" applyNumberFormat="1" applyFont="1" applyFill="1" applyBorder="1" applyAlignment="1">
      <alignment horizontal="center" vertical="center" wrapText="1"/>
      <protection/>
    </xf>
    <xf numFmtId="4" fontId="5" fillId="32" borderId="11" xfId="0" applyNumberFormat="1" applyFont="1" applyFill="1" applyBorder="1" applyAlignment="1" applyProtection="1">
      <alignment horizontal="center" vertical="center"/>
      <protection/>
    </xf>
    <xf numFmtId="4" fontId="56" fillId="0" borderId="10" xfId="53" applyNumberFormat="1" applyFont="1" applyFill="1" applyBorder="1" applyAlignment="1">
      <alignment horizontal="center" vertical="center" wrapText="1"/>
      <protection/>
    </xf>
    <xf numFmtId="0" fontId="0" fillId="0" borderId="0" xfId="0" applyAlignment="1">
      <alignment wrapText="1"/>
    </xf>
    <xf numFmtId="0" fontId="10" fillId="0" borderId="0" xfId="0" applyFont="1" applyFill="1" applyAlignment="1">
      <alignment vertical="center" wrapText="1"/>
    </xf>
    <xf numFmtId="3" fontId="7" fillId="0" borderId="10" xfId="0" applyNumberFormat="1" applyFont="1" applyFill="1" applyBorder="1" applyAlignment="1" applyProtection="1">
      <alignment horizontal="center" vertical="center" wrapText="1"/>
      <protection/>
    </xf>
    <xf numFmtId="0" fontId="5" fillId="0" borderId="0" xfId="0" applyFont="1" applyFill="1" applyBorder="1" applyAlignment="1">
      <alignment vertical="center" wrapText="1"/>
    </xf>
    <xf numFmtId="0" fontId="5" fillId="0" borderId="0" xfId="0" applyFont="1" applyFill="1" applyBorder="1" applyAlignment="1">
      <alignment horizontal="right"/>
    </xf>
    <xf numFmtId="4" fontId="56" fillId="0" borderId="17" xfId="53" applyNumberFormat="1" applyFont="1" applyBorder="1" applyAlignment="1">
      <alignment horizontal="center" vertical="center" wrapText="1"/>
      <protection/>
    </xf>
    <xf numFmtId="0" fontId="13" fillId="34" borderId="17" xfId="0" applyFont="1" applyFill="1" applyBorder="1" applyAlignment="1">
      <alignment horizontal="center" vertical="center" wrapText="1"/>
    </xf>
    <xf numFmtId="0" fontId="13" fillId="34" borderId="18" xfId="0" applyFont="1" applyFill="1" applyBorder="1" applyAlignment="1">
      <alignment horizontal="center" vertical="center" wrapText="1"/>
    </xf>
    <xf numFmtId="0" fontId="13" fillId="34" borderId="19"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17" xfId="0" applyFont="1" applyFill="1" applyBorder="1" applyAlignment="1" applyProtection="1">
      <alignment horizontal="center" vertical="center" wrapText="1"/>
      <protection/>
    </xf>
    <xf numFmtId="0" fontId="13" fillId="0" borderId="18" xfId="0" applyFont="1" applyFill="1" applyBorder="1" applyAlignment="1" applyProtection="1">
      <alignment horizontal="center" vertical="center" wrapText="1"/>
      <protection/>
    </xf>
    <xf numFmtId="0" fontId="13" fillId="0" borderId="19" xfId="0" applyFont="1" applyFill="1" applyBorder="1" applyAlignment="1" applyProtection="1">
      <alignment horizontal="center" vertical="center" wrapText="1"/>
      <protection/>
    </xf>
    <xf numFmtId="0" fontId="13" fillId="34" borderId="17" xfId="0" applyNumberFormat="1" applyFont="1" applyFill="1" applyBorder="1" applyAlignment="1">
      <alignment horizontal="center" vertical="center" wrapText="1"/>
    </xf>
    <xf numFmtId="0" fontId="13" fillId="34" borderId="18" xfId="0" applyNumberFormat="1" applyFont="1" applyFill="1" applyBorder="1" applyAlignment="1">
      <alignment horizontal="center" vertical="center" wrapText="1"/>
    </xf>
    <xf numFmtId="0" fontId="13" fillId="34" borderId="19" xfId="0" applyNumberFormat="1" applyFont="1" applyFill="1" applyBorder="1" applyAlignment="1">
      <alignment horizontal="center" vertical="center" wrapText="1"/>
    </xf>
    <xf numFmtId="0" fontId="58" fillId="0" borderId="10" xfId="53" applyFont="1" applyBorder="1" applyAlignment="1">
      <alignment horizontal="center" vertical="center" wrapText="1"/>
      <protection/>
    </xf>
    <xf numFmtId="4" fontId="58" fillId="0" borderId="10" xfId="53" applyNumberFormat="1" applyFont="1" applyFill="1" applyBorder="1" applyAlignment="1">
      <alignment horizontal="center" vertical="center" wrapText="1"/>
      <protection/>
    </xf>
    <xf numFmtId="4" fontId="13" fillId="0" borderId="10" xfId="0" applyNumberFormat="1" applyFont="1" applyFill="1" applyBorder="1" applyAlignment="1" applyProtection="1">
      <alignment horizontal="center" vertical="center"/>
      <protection/>
    </xf>
    <xf numFmtId="206" fontId="14" fillId="0" borderId="10" xfId="0" applyNumberFormat="1" applyFont="1" applyFill="1" applyBorder="1" applyAlignment="1" applyProtection="1">
      <alignment horizontal="center" vertical="center"/>
      <protection/>
    </xf>
    <xf numFmtId="206" fontId="14" fillId="0" borderId="16" xfId="0" applyNumberFormat="1" applyFont="1" applyFill="1" applyBorder="1" applyAlignment="1" applyProtection="1">
      <alignment horizontal="center" vertical="center"/>
      <protection/>
    </xf>
    <xf numFmtId="4" fontId="13" fillId="0" borderId="11" xfId="0" applyNumberFormat="1" applyFont="1" applyFill="1" applyBorder="1" applyAlignment="1" applyProtection="1">
      <alignment horizontal="center" vertical="center"/>
      <protection/>
    </xf>
    <xf numFmtId="4" fontId="58" fillId="0" borderId="10" xfId="53" applyNumberFormat="1" applyFont="1" applyBorder="1" applyAlignment="1">
      <alignment horizontal="center" vertical="center" wrapText="1"/>
      <protection/>
    </xf>
    <xf numFmtId="4" fontId="56" fillId="0" borderId="17" xfId="53" applyNumberFormat="1" applyFont="1" applyFill="1" applyBorder="1" applyAlignment="1">
      <alignment horizontal="center" vertical="center" wrapText="1"/>
      <protection/>
    </xf>
    <xf numFmtId="206" fontId="7" fillId="0" borderId="17" xfId="0" applyNumberFormat="1" applyFont="1" applyFill="1" applyBorder="1" applyAlignment="1" applyProtection="1">
      <alignment horizontal="center" vertical="center"/>
      <protection/>
    </xf>
    <xf numFmtId="4" fontId="5" fillId="0" borderId="20" xfId="0" applyNumberFormat="1" applyFont="1" applyFill="1" applyBorder="1" applyAlignment="1" applyProtection="1">
      <alignment horizontal="center" vertical="center"/>
      <protection/>
    </xf>
    <xf numFmtId="0" fontId="0" fillId="0" borderId="0" xfId="0" applyFont="1" applyFill="1" applyAlignment="1">
      <alignment/>
    </xf>
    <xf numFmtId="49" fontId="5" fillId="34" borderId="17"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0" fontId="5" fillId="34" borderId="21" xfId="0" applyNumberFormat="1" applyFont="1" applyFill="1" applyBorder="1" applyAlignment="1">
      <alignment horizontal="center" vertical="center" wrapText="1"/>
    </xf>
    <xf numFmtId="0" fontId="5" fillId="34" borderId="0" xfId="0" applyNumberFormat="1" applyFont="1" applyFill="1" applyBorder="1" applyAlignment="1">
      <alignment horizontal="center" vertical="center" wrapText="1"/>
    </xf>
    <xf numFmtId="49" fontId="5" fillId="34" borderId="10" xfId="0" applyNumberFormat="1" applyFont="1" applyFill="1" applyBorder="1" applyAlignment="1">
      <alignment horizontal="center" vertical="center" wrapText="1"/>
    </xf>
    <xf numFmtId="0" fontId="5" fillId="0" borderId="10" xfId="55" applyNumberFormat="1" applyFont="1" applyFill="1" applyBorder="1" applyAlignment="1" applyProtection="1">
      <alignment horizontal="center" vertical="center" wrapText="1"/>
      <protection locked="0"/>
    </xf>
    <xf numFmtId="4" fontId="6" fillId="33" borderId="10" xfId="0" applyNumberFormat="1" applyFont="1" applyFill="1" applyBorder="1" applyAlignment="1">
      <alignment horizontal="center" vertical="center" wrapText="1"/>
    </xf>
    <xf numFmtId="4" fontId="13" fillId="0" borderId="10" xfId="0" applyNumberFormat="1" applyFont="1" applyFill="1" applyBorder="1" applyAlignment="1">
      <alignment horizontal="center" vertical="center" wrapText="1"/>
    </xf>
    <xf numFmtId="0" fontId="5" fillId="0" borderId="10" xfId="54" applyFont="1" applyBorder="1" applyAlignment="1">
      <alignment horizontal="center" vertical="center" wrapText="1"/>
      <protection/>
    </xf>
    <xf numFmtId="206" fontId="9" fillId="0" borderId="10" xfId="0" applyNumberFormat="1" applyFont="1" applyFill="1" applyBorder="1" applyAlignment="1" applyProtection="1">
      <alignment horizontal="center" vertical="center"/>
      <protection/>
    </xf>
    <xf numFmtId="4" fontId="14" fillId="0" borderId="10" xfId="0" applyNumberFormat="1" applyFont="1" applyFill="1" applyBorder="1" applyAlignment="1" applyProtection="1">
      <alignment horizontal="center" vertical="center"/>
      <protection/>
    </xf>
    <xf numFmtId="4" fontId="7" fillId="0" borderId="10" xfId="0" applyNumberFormat="1" applyFont="1" applyFill="1" applyBorder="1" applyAlignment="1" applyProtection="1">
      <alignment horizontal="center" vertical="center"/>
      <protection/>
    </xf>
    <xf numFmtId="4" fontId="6" fillId="0" borderId="0" xfId="0" applyNumberFormat="1" applyFont="1" applyFill="1" applyBorder="1" applyAlignment="1" applyProtection="1">
      <alignment horizontal="center" vertical="center"/>
      <protection/>
    </xf>
    <xf numFmtId="49" fontId="13" fillId="0" borderId="10" xfId="0" applyNumberFormat="1" applyFont="1" applyFill="1" applyBorder="1" applyAlignment="1">
      <alignment horizontal="center" vertical="center" wrapText="1"/>
    </xf>
    <xf numFmtId="49" fontId="13" fillId="34" borderId="10" xfId="0" applyNumberFormat="1" applyFont="1" applyFill="1" applyBorder="1" applyAlignment="1">
      <alignment horizontal="center" vertical="center" wrapText="1"/>
    </xf>
    <xf numFmtId="0" fontId="5" fillId="34" borderId="10" xfId="55" applyNumberFormat="1" applyFont="1" applyFill="1" applyBorder="1" applyAlignment="1" applyProtection="1">
      <alignment horizontal="center" vertical="center" wrapText="1"/>
      <protection locked="0"/>
    </xf>
    <xf numFmtId="2" fontId="7" fillId="0" borderId="16" xfId="0" applyNumberFormat="1" applyFont="1" applyFill="1" applyBorder="1" applyAlignment="1" applyProtection="1">
      <alignment horizontal="center" vertical="center"/>
      <protection/>
    </xf>
    <xf numFmtId="2" fontId="14" fillId="0" borderId="16" xfId="0" applyNumberFormat="1" applyFont="1" applyFill="1" applyBorder="1" applyAlignment="1" applyProtection="1">
      <alignment horizontal="center" vertical="center"/>
      <protection/>
    </xf>
    <xf numFmtId="4" fontId="9" fillId="0" borderId="10" xfId="0" applyNumberFormat="1" applyFont="1" applyFill="1" applyBorder="1" applyAlignment="1" applyProtection="1">
      <alignment horizontal="center" vertical="center"/>
      <protection/>
    </xf>
    <xf numFmtId="206" fontId="9" fillId="0" borderId="16" xfId="0" applyNumberFormat="1" applyFont="1" applyFill="1" applyBorder="1" applyAlignment="1" applyProtection="1">
      <alignment horizontal="center" vertical="center"/>
      <protection/>
    </xf>
    <xf numFmtId="0" fontId="57" fillId="33" borderId="12" xfId="53" applyFont="1" applyFill="1" applyBorder="1" applyAlignment="1" quotePrefix="1">
      <alignment horizontal="center" vertical="center" wrapText="1"/>
      <protection/>
    </xf>
    <xf numFmtId="0" fontId="56" fillId="0" borderId="12" xfId="53" applyFont="1" applyBorder="1" applyAlignment="1" quotePrefix="1">
      <alignment horizontal="center" vertical="center" wrapText="1"/>
      <protection/>
    </xf>
    <xf numFmtId="0" fontId="56" fillId="0" borderId="22" xfId="53" applyFont="1" applyFill="1" applyBorder="1" applyAlignment="1" quotePrefix="1">
      <alignment horizontal="center" vertical="center" wrapText="1"/>
      <protection/>
    </xf>
    <xf numFmtId="0" fontId="58" fillId="0" borderId="12" xfId="53" applyFont="1" applyBorder="1" applyAlignment="1" quotePrefix="1">
      <alignment horizontal="center" vertical="center" wrapText="1"/>
      <protection/>
    </xf>
    <xf numFmtId="0" fontId="56" fillId="0" borderId="22" xfId="53" applyFont="1" applyBorder="1" applyAlignment="1" quotePrefix="1">
      <alignment horizontal="center" vertical="center" wrapText="1"/>
      <protection/>
    </xf>
    <xf numFmtId="0" fontId="56" fillId="0" borderId="12" xfId="53" applyFont="1" applyFill="1" applyBorder="1" applyAlignment="1" quotePrefix="1">
      <alignment horizontal="center" vertical="center" wrapText="1"/>
      <protection/>
    </xf>
    <xf numFmtId="4" fontId="9" fillId="0" borderId="11" xfId="0" applyNumberFormat="1" applyFont="1" applyFill="1" applyBorder="1" applyAlignment="1" applyProtection="1">
      <alignment horizontal="center" vertical="center"/>
      <protection/>
    </xf>
    <xf numFmtId="206" fontId="9" fillId="0" borderId="23" xfId="0" applyNumberFormat="1" applyFont="1" applyFill="1" applyBorder="1" applyAlignment="1" applyProtection="1">
      <alignment horizontal="center" vertical="center"/>
      <protection/>
    </xf>
    <xf numFmtId="4" fontId="7" fillId="32" borderId="10" xfId="0" applyNumberFormat="1" applyFont="1" applyFill="1" applyBorder="1" applyAlignment="1" applyProtection="1">
      <alignment horizontal="center" vertical="center"/>
      <protection/>
    </xf>
    <xf numFmtId="0" fontId="5" fillId="0" borderId="0" xfId="0" applyFont="1" applyAlignment="1">
      <alignment/>
    </xf>
    <xf numFmtId="0" fontId="5" fillId="0" borderId="0" xfId="0" applyFont="1" applyFill="1" applyBorder="1" applyAlignment="1">
      <alignment horizontal="center"/>
    </xf>
    <xf numFmtId="0" fontId="0" fillId="0" borderId="0" xfId="0" applyAlignment="1">
      <alignment/>
    </xf>
    <xf numFmtId="0" fontId="5" fillId="0" borderId="0" xfId="0" applyFont="1" applyFill="1" applyBorder="1" applyAlignment="1">
      <alignment horizontal="center" vertical="center"/>
    </xf>
    <xf numFmtId="4" fontId="8" fillId="0" borderId="24" xfId="0" applyNumberFormat="1" applyFont="1" applyFill="1" applyBorder="1" applyAlignment="1" applyProtection="1">
      <alignment horizontal="center" vertical="center" wrapText="1"/>
      <protection locked="0"/>
    </xf>
    <xf numFmtId="4" fontId="8" fillId="0" borderId="10" xfId="0" applyNumberFormat="1" applyFont="1" applyFill="1" applyBorder="1" applyAlignment="1" applyProtection="1">
      <alignment horizontal="center" vertical="center" wrapText="1"/>
      <protection locked="0"/>
    </xf>
    <xf numFmtId="4" fontId="8" fillId="0" borderId="25" xfId="0" applyNumberFormat="1" applyFont="1" applyFill="1" applyBorder="1" applyAlignment="1" applyProtection="1">
      <alignment horizontal="center" vertical="center" wrapText="1"/>
      <protection locked="0"/>
    </xf>
    <xf numFmtId="4" fontId="8" fillId="0" borderId="12" xfId="0" applyNumberFormat="1" applyFont="1" applyFill="1" applyBorder="1" applyAlignment="1" applyProtection="1">
      <alignment horizontal="center" vertical="center" wrapText="1"/>
      <protection locked="0"/>
    </xf>
    <xf numFmtId="4" fontId="5" fillId="0" borderId="10" xfId="0" applyNumberFormat="1" applyFont="1" applyFill="1" applyBorder="1" applyAlignment="1">
      <alignment horizontal="center" vertical="center" wrapText="1"/>
    </xf>
    <xf numFmtId="4" fontId="0" fillId="0" borderId="10" xfId="0" applyNumberFormat="1" applyBorder="1" applyAlignment="1">
      <alignment horizontal="center" vertical="center" wrapText="1"/>
    </xf>
    <xf numFmtId="4" fontId="6" fillId="0" borderId="26" xfId="0" applyNumberFormat="1" applyFont="1" applyFill="1" applyBorder="1" applyAlignment="1" applyProtection="1">
      <alignment horizontal="center" vertical="center"/>
      <protection locked="0"/>
    </xf>
    <xf numFmtId="0" fontId="0" fillId="0" borderId="27" xfId="0" applyBorder="1" applyAlignment="1">
      <alignment horizontal="center" vertical="center"/>
    </xf>
    <xf numFmtId="0" fontId="0" fillId="0" borderId="28" xfId="0" applyBorder="1" applyAlignment="1">
      <alignment horizontal="center" vertical="center"/>
    </xf>
    <xf numFmtId="4" fontId="6" fillId="0" borderId="26" xfId="0" applyNumberFormat="1" applyFont="1" applyFill="1" applyBorder="1" applyAlignment="1" applyProtection="1">
      <alignment horizontal="center" vertical="center" wrapText="1"/>
      <protection locked="0"/>
    </xf>
    <xf numFmtId="0" fontId="0" fillId="0" borderId="27" xfId="0" applyBorder="1" applyAlignment="1">
      <alignment horizontal="center" vertical="center" wrapText="1"/>
    </xf>
    <xf numFmtId="0" fontId="0" fillId="0" borderId="28" xfId="0" applyBorder="1" applyAlignment="1">
      <alignment horizontal="center" vertical="center" wrapText="1"/>
    </xf>
    <xf numFmtId="4" fontId="5" fillId="0" borderId="17"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4" fontId="58" fillId="0" borderId="17" xfId="53" applyNumberFormat="1" applyFont="1" applyBorder="1" applyAlignment="1">
      <alignment horizontal="center" vertical="center" wrapText="1"/>
      <protection/>
    </xf>
    <xf numFmtId="4" fontId="58" fillId="0" borderId="18" xfId="53" applyNumberFormat="1" applyFont="1" applyBorder="1" applyAlignment="1">
      <alignment horizontal="center" vertical="center" wrapText="1"/>
      <protection/>
    </xf>
    <xf numFmtId="4" fontId="58" fillId="0" borderId="19" xfId="53" applyNumberFormat="1" applyFont="1" applyBorder="1" applyAlignment="1">
      <alignment horizontal="center" vertical="center" wrapText="1"/>
      <protection/>
    </xf>
    <xf numFmtId="4" fontId="6" fillId="0" borderId="29" xfId="0" applyNumberFormat="1" applyFont="1" applyFill="1" applyBorder="1" applyAlignment="1">
      <alignment horizontal="center" vertical="center" wrapText="1"/>
    </xf>
    <xf numFmtId="4" fontId="6" fillId="0" borderId="11" xfId="0" applyNumberFormat="1" applyFont="1" applyFill="1" applyBorder="1" applyAlignment="1">
      <alignment horizontal="center" vertical="center" wrapText="1"/>
    </xf>
    <xf numFmtId="206" fontId="14" fillId="0" borderId="17" xfId="0" applyNumberFormat="1" applyFont="1" applyFill="1" applyBorder="1" applyAlignment="1" applyProtection="1">
      <alignment horizontal="center" vertical="center"/>
      <protection/>
    </xf>
    <xf numFmtId="0" fontId="15" fillId="0" borderId="18" xfId="0" applyFont="1" applyBorder="1" applyAlignment="1">
      <alignment horizontal="center" vertical="center"/>
    </xf>
    <xf numFmtId="0" fontId="15" fillId="0" borderId="19" xfId="0" applyFont="1" applyBorder="1" applyAlignment="1">
      <alignment horizontal="center" vertical="center"/>
    </xf>
    <xf numFmtId="4" fontId="13" fillId="0" borderId="20" xfId="0" applyNumberFormat="1" applyFont="1" applyFill="1" applyBorder="1" applyAlignment="1" applyProtection="1">
      <alignment horizontal="center" vertical="center"/>
      <protection/>
    </xf>
    <xf numFmtId="0" fontId="15" fillId="0" borderId="30" xfId="0" applyFont="1" applyBorder="1" applyAlignment="1">
      <alignment horizontal="center" vertical="center"/>
    </xf>
    <xf numFmtId="0" fontId="15" fillId="0" borderId="31" xfId="0" applyFont="1" applyBorder="1" applyAlignment="1">
      <alignment horizontal="center" vertical="center"/>
    </xf>
    <xf numFmtId="0" fontId="58" fillId="0" borderId="22" xfId="53" applyFont="1" applyBorder="1" applyAlignment="1" quotePrefix="1">
      <alignment horizontal="center" vertical="center" wrapText="1"/>
      <protection/>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4" fontId="14" fillId="0" borderId="17" xfId="0" applyNumberFormat="1" applyFont="1" applyFill="1" applyBorder="1" applyAlignment="1" applyProtection="1">
      <alignment horizontal="center" vertical="center"/>
      <protection/>
    </xf>
    <xf numFmtId="4" fontId="15" fillId="0" borderId="18" xfId="0" applyNumberFormat="1" applyFont="1" applyBorder="1" applyAlignment="1">
      <alignment horizontal="center" vertical="center"/>
    </xf>
    <xf numFmtId="4" fontId="15" fillId="0" borderId="19" xfId="0" applyNumberFormat="1" applyFont="1" applyBorder="1" applyAlignment="1">
      <alignment horizontal="center" vertical="center"/>
    </xf>
    <xf numFmtId="4" fontId="14" fillId="0" borderId="18" xfId="0" applyNumberFormat="1" applyFont="1" applyFill="1" applyBorder="1" applyAlignment="1" applyProtection="1">
      <alignment horizontal="center" vertical="center"/>
      <protection/>
    </xf>
    <xf numFmtId="4" fontId="14" fillId="0" borderId="19" xfId="0" applyNumberFormat="1" applyFont="1" applyFill="1" applyBorder="1" applyAlignment="1" applyProtection="1">
      <alignment horizontal="center" vertical="center"/>
      <protection/>
    </xf>
    <xf numFmtId="4" fontId="15" fillId="0" borderId="19" xfId="0" applyNumberFormat="1" applyFont="1" applyBorder="1" applyAlignment="1">
      <alignment horizontal="center" vertical="center" wrapText="1"/>
    </xf>
    <xf numFmtId="4" fontId="13" fillId="0" borderId="17" xfId="0" applyNumberFormat="1" applyFont="1" applyFill="1" applyBorder="1" applyAlignment="1" applyProtection="1">
      <alignment horizontal="center" vertical="center"/>
      <protection/>
    </xf>
    <xf numFmtId="4" fontId="15" fillId="0" borderId="18" xfId="0" applyNumberFormat="1" applyFont="1" applyBorder="1" applyAlignment="1">
      <alignment horizontal="center" vertical="center" wrapText="1"/>
    </xf>
    <xf numFmtId="0" fontId="0" fillId="0" borderId="31" xfId="0" applyBorder="1" applyAlignment="1">
      <alignment horizontal="center" vertical="center"/>
    </xf>
    <xf numFmtId="4" fontId="0" fillId="0" borderId="19" xfId="0" applyNumberFormat="1" applyBorder="1" applyAlignment="1">
      <alignment horizontal="center" vertical="center" wrapText="1"/>
    </xf>
    <xf numFmtId="0" fontId="0" fillId="0" borderId="19" xfId="0" applyBorder="1" applyAlignment="1">
      <alignment horizontal="center" vertical="center" wrapText="1"/>
    </xf>
    <xf numFmtId="0" fontId="56" fillId="0" borderId="22" xfId="53" applyFont="1" applyBorder="1" applyAlignment="1" quotePrefix="1">
      <alignment horizontal="center" vertical="center" wrapText="1"/>
      <protection/>
    </xf>
    <xf numFmtId="0" fontId="0" fillId="0" borderId="33" xfId="0" applyBorder="1" applyAlignment="1">
      <alignment horizontal="center" vertical="center" wrapText="1"/>
    </xf>
    <xf numFmtId="0" fontId="0" fillId="0" borderId="19" xfId="0" applyBorder="1" applyAlignment="1">
      <alignment horizontal="center" vertical="center"/>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одаток 2 до бюджету 2000 року"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3524250</xdr:colOff>
      <xdr:row>167</xdr:row>
      <xdr:rowOff>0</xdr:rowOff>
    </xdr:from>
    <xdr:ext cx="447675" cy="28575"/>
    <xdr:sp fLocksText="0">
      <xdr:nvSpPr>
        <xdr:cNvPr id="1" name="Text Box 1"/>
        <xdr:cNvSpPr txBox="1">
          <a:spLocks noChangeArrowheads="1"/>
        </xdr:cNvSpPr>
      </xdr:nvSpPr>
      <xdr:spPr>
        <a:xfrm>
          <a:off x="5076825" y="137083800"/>
          <a:ext cx="447675"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3524250</xdr:colOff>
      <xdr:row>167</xdr:row>
      <xdr:rowOff>0</xdr:rowOff>
    </xdr:from>
    <xdr:ext cx="447675" cy="28575"/>
    <xdr:sp fLocksText="0">
      <xdr:nvSpPr>
        <xdr:cNvPr id="2" name="Text Box 2"/>
        <xdr:cNvSpPr txBox="1">
          <a:spLocks noChangeArrowheads="1"/>
        </xdr:cNvSpPr>
      </xdr:nvSpPr>
      <xdr:spPr>
        <a:xfrm>
          <a:off x="5076825" y="137083800"/>
          <a:ext cx="447675"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3524250</xdr:colOff>
      <xdr:row>167</xdr:row>
      <xdr:rowOff>0</xdr:rowOff>
    </xdr:from>
    <xdr:ext cx="447675" cy="28575"/>
    <xdr:sp fLocksText="0">
      <xdr:nvSpPr>
        <xdr:cNvPr id="3" name="Text Box 3"/>
        <xdr:cNvSpPr txBox="1">
          <a:spLocks noChangeArrowheads="1"/>
        </xdr:cNvSpPr>
      </xdr:nvSpPr>
      <xdr:spPr>
        <a:xfrm>
          <a:off x="5076825" y="137083800"/>
          <a:ext cx="447675"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xdr:col>
      <xdr:colOff>3524250</xdr:colOff>
      <xdr:row>167</xdr:row>
      <xdr:rowOff>0</xdr:rowOff>
    </xdr:from>
    <xdr:ext cx="447675" cy="28575"/>
    <xdr:sp fLocksText="0">
      <xdr:nvSpPr>
        <xdr:cNvPr id="4" name="Text Box 4"/>
        <xdr:cNvSpPr txBox="1">
          <a:spLocks noChangeArrowheads="1"/>
        </xdr:cNvSpPr>
      </xdr:nvSpPr>
      <xdr:spPr>
        <a:xfrm>
          <a:off x="5076825" y="137083800"/>
          <a:ext cx="447675" cy="285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J174"/>
  <sheetViews>
    <sheetView tabSelected="1" view="pageBreakPreview" zoomScaleNormal="70" zoomScaleSheetLayoutView="100" zoomScalePageLayoutView="0" workbookViewId="0" topLeftCell="A1">
      <pane xSplit="2" ySplit="12" topLeftCell="E173" activePane="bottomRight" state="frozen"/>
      <selection pane="topLeft" activeCell="A1" sqref="A1"/>
      <selection pane="topRight" activeCell="D1" sqref="D1"/>
      <selection pane="bottomLeft" activeCell="A13" sqref="A13"/>
      <selection pane="bottomRight" activeCell="J173" sqref="J173"/>
    </sheetView>
  </sheetViews>
  <sheetFormatPr defaultColWidth="9.00390625" defaultRowHeight="12.75"/>
  <cols>
    <col min="1" max="1" width="20.375" style="0" customWidth="1"/>
    <col min="2" max="2" width="65.625" style="39" customWidth="1"/>
    <col min="3" max="3" width="28.375" style="0" customWidth="1"/>
    <col min="4" max="4" width="37.125" style="0" customWidth="1"/>
    <col min="5" max="6" width="24.625" style="0" customWidth="1"/>
    <col min="7" max="7" width="24.375" style="0" customWidth="1"/>
    <col min="8" max="8" width="22.125" style="0" customWidth="1"/>
    <col min="9" max="9" width="33.00390625" style="0" customWidth="1"/>
    <col min="10" max="10" width="20.125" style="0" bestFit="1" customWidth="1"/>
  </cols>
  <sheetData>
    <row r="2" ht="35.25" customHeight="1">
      <c r="H2" s="11" t="s">
        <v>48</v>
      </c>
    </row>
    <row r="3" ht="36.75" customHeight="1">
      <c r="H3" s="11" t="s">
        <v>272</v>
      </c>
    </row>
    <row r="4" ht="52.5" customHeight="1"/>
    <row r="5" spans="1:9" ht="31.5" customHeight="1">
      <c r="A5" s="96" t="s">
        <v>12</v>
      </c>
      <c r="B5" s="97"/>
      <c r="C5" s="97"/>
      <c r="D5" s="97"/>
      <c r="E5" s="97"/>
      <c r="F5" s="97"/>
      <c r="G5" s="97"/>
      <c r="H5" s="97"/>
      <c r="I5" s="97"/>
    </row>
    <row r="6" spans="1:9" ht="20.25">
      <c r="A6" s="98" t="s">
        <v>266</v>
      </c>
      <c r="B6" s="97"/>
      <c r="C6" s="97"/>
      <c r="D6" s="97"/>
      <c r="E6" s="97"/>
      <c r="F6" s="97"/>
      <c r="G6" s="97"/>
      <c r="H6" s="97"/>
      <c r="I6" s="97"/>
    </row>
    <row r="7" spans="1:9" ht="21" thickBot="1">
      <c r="A7" s="1"/>
      <c r="B7" s="40" t="s">
        <v>45</v>
      </c>
      <c r="C7" s="7"/>
      <c r="D7" s="3"/>
      <c r="E7" s="3"/>
      <c r="F7" s="3"/>
      <c r="G7" s="3"/>
      <c r="H7" s="3"/>
      <c r="I7" s="43" t="s">
        <v>46</v>
      </c>
    </row>
    <row r="8" spans="1:9" ht="24" customHeight="1">
      <c r="A8" s="101" t="s">
        <v>50</v>
      </c>
      <c r="B8" s="99" t="s">
        <v>0</v>
      </c>
      <c r="C8" s="108" t="s">
        <v>1</v>
      </c>
      <c r="D8" s="109"/>
      <c r="E8" s="110"/>
      <c r="F8" s="105" t="s">
        <v>2</v>
      </c>
      <c r="G8" s="106"/>
      <c r="H8" s="107"/>
      <c r="I8" s="117" t="s">
        <v>265</v>
      </c>
    </row>
    <row r="9" spans="1:9" ht="12.75" customHeight="1">
      <c r="A9" s="102"/>
      <c r="B9" s="100"/>
      <c r="C9" s="103" t="s">
        <v>119</v>
      </c>
      <c r="D9" s="103" t="s">
        <v>263</v>
      </c>
      <c r="E9" s="103" t="s">
        <v>49</v>
      </c>
      <c r="F9" s="103" t="s">
        <v>119</v>
      </c>
      <c r="G9" s="111" t="s">
        <v>264</v>
      </c>
      <c r="H9" s="103" t="s">
        <v>49</v>
      </c>
      <c r="I9" s="118"/>
    </row>
    <row r="10" spans="1:9" ht="18.75" customHeight="1">
      <c r="A10" s="102"/>
      <c r="B10" s="100"/>
      <c r="C10" s="103"/>
      <c r="D10" s="104"/>
      <c r="E10" s="104"/>
      <c r="F10" s="103"/>
      <c r="G10" s="112"/>
      <c r="H10" s="104"/>
      <c r="I10" s="118"/>
    </row>
    <row r="11" spans="1:9" ht="112.5" customHeight="1">
      <c r="A11" s="102"/>
      <c r="B11" s="100"/>
      <c r="C11" s="103"/>
      <c r="D11" s="104"/>
      <c r="E11" s="104"/>
      <c r="F11" s="103"/>
      <c r="G11" s="113"/>
      <c r="H11" s="104"/>
      <c r="I11" s="118"/>
    </row>
    <row r="12" spans="1:9" ht="20.25">
      <c r="A12" s="14">
        <v>1</v>
      </c>
      <c r="B12" s="41">
        <v>2</v>
      </c>
      <c r="C12" s="8">
        <v>3</v>
      </c>
      <c r="D12" s="8">
        <v>5</v>
      </c>
      <c r="E12" s="8">
        <v>6</v>
      </c>
      <c r="F12" s="8">
        <v>7</v>
      </c>
      <c r="G12" s="8">
        <v>8</v>
      </c>
      <c r="H12" s="22">
        <v>9</v>
      </c>
      <c r="I12" s="9">
        <v>10</v>
      </c>
    </row>
    <row r="13" spans="1:10" ht="20.25">
      <c r="A13" s="86" t="s">
        <v>51</v>
      </c>
      <c r="B13" s="27" t="s">
        <v>34</v>
      </c>
      <c r="C13" s="32">
        <f>C14+C15</f>
        <v>96585862.22</v>
      </c>
      <c r="D13" s="32">
        <f>D14+D15</f>
        <v>94731621.85</v>
      </c>
      <c r="E13" s="28">
        <f>D13/C13*100</f>
        <v>98.08021554357876</v>
      </c>
      <c r="F13" s="32">
        <f>F14+F15</f>
        <v>8387952.71</v>
      </c>
      <c r="G13" s="32">
        <f>G14+G15</f>
        <v>7891635.3100000005</v>
      </c>
      <c r="H13" s="29">
        <f aca="true" t="shared" si="0" ref="H13:H18">G13/F13*100</f>
        <v>94.08297331709683</v>
      </c>
      <c r="I13" s="32">
        <f>I14+I15</f>
        <v>102623257.16</v>
      </c>
      <c r="J13" s="95" t="b">
        <f>D13+G13=I13</f>
        <v>1</v>
      </c>
    </row>
    <row r="14" spans="1:9" ht="118.5" customHeight="1">
      <c r="A14" s="87" t="s">
        <v>52</v>
      </c>
      <c r="B14" s="26" t="s">
        <v>53</v>
      </c>
      <c r="C14" s="30">
        <v>52704891</v>
      </c>
      <c r="D14" s="31">
        <v>51647859.78</v>
      </c>
      <c r="E14" s="25">
        <f>D14/C14*100</f>
        <v>97.99443429263519</v>
      </c>
      <c r="F14" s="77">
        <v>4325425.33</v>
      </c>
      <c r="G14" s="12">
        <v>3961818.46</v>
      </c>
      <c r="H14" s="24">
        <f t="shared" si="0"/>
        <v>91.59373143080012</v>
      </c>
      <c r="I14" s="15">
        <f>D14+G14</f>
        <v>55609678.24</v>
      </c>
    </row>
    <row r="15" spans="1:9" ht="40.5">
      <c r="A15" s="87" t="s">
        <v>54</v>
      </c>
      <c r="B15" s="26" t="s">
        <v>55</v>
      </c>
      <c r="C15" s="30">
        <v>43880971.22</v>
      </c>
      <c r="D15" s="12">
        <v>43083762.07</v>
      </c>
      <c r="E15" s="25">
        <f>D15/C15*100</f>
        <v>98.18324634155626</v>
      </c>
      <c r="F15" s="77">
        <v>4062527.38</v>
      </c>
      <c r="G15" s="12">
        <v>3929816.85</v>
      </c>
      <c r="H15" s="24">
        <f t="shared" si="0"/>
        <v>96.73330127808272</v>
      </c>
      <c r="I15" s="15">
        <f>D15+G15</f>
        <v>47013578.92</v>
      </c>
    </row>
    <row r="16" spans="1:10" ht="20.25">
      <c r="A16" s="86" t="s">
        <v>56</v>
      </c>
      <c r="B16" s="27" t="s">
        <v>35</v>
      </c>
      <c r="C16" s="34">
        <f>C17+C18+C19+C20+C21+C22+C23+C24+C25+C26+C27+C28</f>
        <v>737193346</v>
      </c>
      <c r="D16" s="34">
        <f>D17+D18+D19+D20+D21+D22+D23+D24+D25+D26+D27+D28</f>
        <v>718379398.22</v>
      </c>
      <c r="E16" s="28">
        <f>D16/C16*100</f>
        <v>97.44789506279673</v>
      </c>
      <c r="F16" s="34">
        <f>F17+F18+F21+F22+F23+F24+F27+F25</f>
        <v>109709038.52999999</v>
      </c>
      <c r="G16" s="34">
        <f>G17+G18+G21+G22+G23+G24+G27+G25</f>
        <v>102656786.99000001</v>
      </c>
      <c r="H16" s="29">
        <f>G16/F16*100</f>
        <v>93.57185913349197</v>
      </c>
      <c r="I16" s="35">
        <f>I17+I18+I19+I20+I21+I22+I23+I24+I25+I26+I27+I28</f>
        <v>821036185.2100004</v>
      </c>
      <c r="J16" s="95" t="b">
        <f>D16+G16=I16</f>
        <v>1</v>
      </c>
    </row>
    <row r="17" spans="1:9" ht="20.25">
      <c r="A17" s="87" t="s">
        <v>57</v>
      </c>
      <c r="B17" s="26" t="s">
        <v>58</v>
      </c>
      <c r="C17" s="30">
        <v>208302485</v>
      </c>
      <c r="D17" s="12">
        <v>203847650.5</v>
      </c>
      <c r="E17" s="25">
        <f>D17/C17*100</f>
        <v>97.86136276770773</v>
      </c>
      <c r="F17" s="77">
        <v>44866206.73</v>
      </c>
      <c r="G17" s="12">
        <v>40879661.31</v>
      </c>
      <c r="H17" s="24">
        <f t="shared" si="0"/>
        <v>91.11459222752974</v>
      </c>
      <c r="I17" s="15">
        <f aca="true" t="shared" si="1" ref="I17:I28">D17+G17</f>
        <v>244727311.81</v>
      </c>
    </row>
    <row r="18" spans="1:9" ht="101.25">
      <c r="A18" s="87" t="s">
        <v>59</v>
      </c>
      <c r="B18" s="26" t="s">
        <v>60</v>
      </c>
      <c r="C18" s="30">
        <v>389803751</v>
      </c>
      <c r="D18" s="12">
        <v>384657936.25</v>
      </c>
      <c r="E18" s="25">
        <f aca="true" t="shared" si="2" ref="E18:E28">D18/C18*100</f>
        <v>98.67989604081568</v>
      </c>
      <c r="F18" s="77">
        <v>45463473.85</v>
      </c>
      <c r="G18" s="12">
        <v>43334452.62</v>
      </c>
      <c r="H18" s="24">
        <f t="shared" si="0"/>
        <v>95.31707313650428</v>
      </c>
      <c r="I18" s="15">
        <f t="shared" si="1"/>
        <v>427992388.87</v>
      </c>
    </row>
    <row r="19" spans="1:9" ht="40.5">
      <c r="A19" s="87" t="s">
        <v>120</v>
      </c>
      <c r="B19" s="26" t="s">
        <v>121</v>
      </c>
      <c r="C19" s="30">
        <v>2174020</v>
      </c>
      <c r="D19" s="12">
        <v>2112476.82</v>
      </c>
      <c r="E19" s="25">
        <f t="shared" si="2"/>
        <v>97.1691529976725</v>
      </c>
      <c r="F19" s="77"/>
      <c r="G19" s="12"/>
      <c r="H19" s="24"/>
      <c r="I19" s="15">
        <f t="shared" si="1"/>
        <v>2112476.82</v>
      </c>
    </row>
    <row r="20" spans="1:9" ht="101.25">
      <c r="A20" s="87" t="s">
        <v>122</v>
      </c>
      <c r="B20" s="26" t="s">
        <v>123</v>
      </c>
      <c r="C20" s="30">
        <v>679110</v>
      </c>
      <c r="D20" s="12">
        <v>676806.58</v>
      </c>
      <c r="E20" s="25">
        <f t="shared" si="2"/>
        <v>99.66081783510771</v>
      </c>
      <c r="F20" s="77"/>
      <c r="G20" s="21"/>
      <c r="H20" s="24"/>
      <c r="I20" s="15">
        <f t="shared" si="1"/>
        <v>676806.58</v>
      </c>
    </row>
    <row r="21" spans="1:9" ht="101.25">
      <c r="A21" s="87" t="s">
        <v>61</v>
      </c>
      <c r="B21" s="26" t="s">
        <v>62</v>
      </c>
      <c r="C21" s="30">
        <v>12093098</v>
      </c>
      <c r="D21" s="12">
        <v>11837986.16</v>
      </c>
      <c r="E21" s="25">
        <f t="shared" si="2"/>
        <v>97.89043436181531</v>
      </c>
      <c r="F21" s="77">
        <v>499450</v>
      </c>
      <c r="G21" s="12">
        <v>472738.57</v>
      </c>
      <c r="H21" s="24">
        <f>G21/F21*100</f>
        <v>94.65183101411553</v>
      </c>
      <c r="I21" s="15">
        <f t="shared" si="1"/>
        <v>12310724.73</v>
      </c>
    </row>
    <row r="22" spans="1:9" ht="60.75">
      <c r="A22" s="87" t="s">
        <v>63</v>
      </c>
      <c r="B22" s="26" t="s">
        <v>64</v>
      </c>
      <c r="C22" s="30">
        <v>22131392</v>
      </c>
      <c r="D22" s="12">
        <v>20762982.77</v>
      </c>
      <c r="E22" s="25">
        <f t="shared" si="2"/>
        <v>93.8168858515542</v>
      </c>
      <c r="F22" s="77">
        <v>10449160.93</v>
      </c>
      <c r="G22" s="12">
        <v>9946964.74</v>
      </c>
      <c r="H22" s="24">
        <f>G22/F22*100</f>
        <v>95.19390893331759</v>
      </c>
      <c r="I22" s="15">
        <f t="shared" si="1"/>
        <v>30709947.509999998</v>
      </c>
    </row>
    <row r="23" spans="1:9" ht="60.75">
      <c r="A23" s="87" t="s">
        <v>65</v>
      </c>
      <c r="B23" s="26" t="s">
        <v>66</v>
      </c>
      <c r="C23" s="30">
        <v>87061037</v>
      </c>
      <c r="D23" s="12">
        <v>79903164.28</v>
      </c>
      <c r="E23" s="25">
        <f t="shared" si="2"/>
        <v>91.77832820897827</v>
      </c>
      <c r="F23" s="77">
        <v>8046181.27</v>
      </c>
      <c r="G23" s="12">
        <v>7656021.9</v>
      </c>
      <c r="H23" s="24">
        <f>G23/F23*100</f>
        <v>95.15099950016415</v>
      </c>
      <c r="I23" s="15">
        <f t="shared" si="1"/>
        <v>87559186.18</v>
      </c>
    </row>
    <row r="24" spans="1:9" ht="40.5">
      <c r="A24" s="87" t="s">
        <v>67</v>
      </c>
      <c r="B24" s="26" t="s">
        <v>68</v>
      </c>
      <c r="C24" s="36">
        <v>3304936</v>
      </c>
      <c r="D24" s="21">
        <v>3280664.55</v>
      </c>
      <c r="E24" s="25">
        <f t="shared" si="2"/>
        <v>99.26559999951587</v>
      </c>
      <c r="F24" s="94">
        <v>130854.97</v>
      </c>
      <c r="G24" s="21">
        <v>126769.54</v>
      </c>
      <c r="H24" s="24">
        <f>G24/F24*100</f>
        <v>96.87789466460464</v>
      </c>
      <c r="I24" s="37">
        <f t="shared" si="1"/>
        <v>3407434.09</v>
      </c>
    </row>
    <row r="25" spans="1:9" ht="20.25">
      <c r="A25" s="87" t="s">
        <v>124</v>
      </c>
      <c r="B25" s="26" t="s">
        <v>125</v>
      </c>
      <c r="C25" s="30">
        <v>3845913</v>
      </c>
      <c r="D25" s="12">
        <v>3707024.49</v>
      </c>
      <c r="E25" s="25">
        <f t="shared" si="2"/>
        <v>96.38867259867814</v>
      </c>
      <c r="F25" s="77">
        <v>124998.78</v>
      </c>
      <c r="G25" s="12">
        <v>122001.34</v>
      </c>
      <c r="H25" s="24">
        <f>G25/F25*100</f>
        <v>97.60202459576006</v>
      </c>
      <c r="I25" s="15">
        <f t="shared" si="1"/>
        <v>3829025.83</v>
      </c>
    </row>
    <row r="26" spans="1:9" ht="40.5">
      <c r="A26" s="87" t="s">
        <v>126</v>
      </c>
      <c r="B26" s="26" t="s">
        <v>127</v>
      </c>
      <c r="C26" s="30">
        <v>1760400</v>
      </c>
      <c r="D26" s="12">
        <v>1735080.72</v>
      </c>
      <c r="E26" s="25">
        <f t="shared" si="2"/>
        <v>98.56173142467621</v>
      </c>
      <c r="F26" s="77"/>
      <c r="G26" s="12"/>
      <c r="H26" s="24"/>
      <c r="I26" s="15">
        <f t="shared" si="1"/>
        <v>1735080.72</v>
      </c>
    </row>
    <row r="27" spans="1:9" ht="20.25">
      <c r="A27" s="87" t="s">
        <v>69</v>
      </c>
      <c r="B27" s="26" t="s">
        <v>70</v>
      </c>
      <c r="C27" s="30">
        <v>6002804</v>
      </c>
      <c r="D27" s="12">
        <v>5823235.1</v>
      </c>
      <c r="E27" s="25">
        <f t="shared" si="2"/>
        <v>97.00858298888319</v>
      </c>
      <c r="F27" s="77">
        <v>128712</v>
      </c>
      <c r="G27" s="12">
        <v>118176.97</v>
      </c>
      <c r="H27" s="24">
        <f>G27/F27*100</f>
        <v>91.81503667101747</v>
      </c>
      <c r="I27" s="15">
        <f t="shared" si="1"/>
        <v>5941412.069999999</v>
      </c>
    </row>
    <row r="28" spans="1:9" ht="60.75">
      <c r="A28" s="87" t="s">
        <v>128</v>
      </c>
      <c r="B28" s="26" t="s">
        <v>129</v>
      </c>
      <c r="C28" s="30">
        <v>34400</v>
      </c>
      <c r="D28" s="12">
        <v>34390</v>
      </c>
      <c r="E28" s="25">
        <f t="shared" si="2"/>
        <v>99.97093023255815</v>
      </c>
      <c r="F28" s="77"/>
      <c r="G28" s="12"/>
      <c r="H28" s="24"/>
      <c r="I28" s="15">
        <f t="shared" si="1"/>
        <v>34390</v>
      </c>
    </row>
    <row r="29" spans="1:10" ht="20.25">
      <c r="A29" s="86" t="s">
        <v>71</v>
      </c>
      <c r="B29" s="27" t="s">
        <v>36</v>
      </c>
      <c r="C29" s="32">
        <f>C30+C31+C32+C33+C34+C35</f>
        <v>313310327.06</v>
      </c>
      <c r="D29" s="32">
        <f>D30+D31+D32+D33+D34+D35</f>
        <v>308336787.78</v>
      </c>
      <c r="E29" s="28">
        <f>D29/C29*100</f>
        <v>98.41258367489189</v>
      </c>
      <c r="F29" s="32">
        <f>F30+F31+F32+F33+F34+F35</f>
        <v>46713027.87</v>
      </c>
      <c r="G29" s="32">
        <f>G30+G31+G32+G33+G34+G35</f>
        <v>41938842.06999999</v>
      </c>
      <c r="H29" s="29">
        <f aca="true" t="shared" si="3" ref="H29:H36">G29/F29*100</f>
        <v>89.77975520386663</v>
      </c>
      <c r="I29" s="35">
        <f>I30+I31+I32+I33+I34+I35</f>
        <v>350275629.85</v>
      </c>
      <c r="J29" s="95" t="b">
        <f>D29+G29=I29</f>
        <v>1</v>
      </c>
    </row>
    <row r="30" spans="1:9" ht="40.5">
      <c r="A30" s="87" t="s">
        <v>72</v>
      </c>
      <c r="B30" s="26" t="s">
        <v>73</v>
      </c>
      <c r="C30" s="30">
        <v>150475931</v>
      </c>
      <c r="D30" s="12">
        <v>149496598.61</v>
      </c>
      <c r="E30" s="25">
        <f>D30/C30*100</f>
        <v>99.34917671983037</v>
      </c>
      <c r="F30" s="77">
        <v>24676041.02</v>
      </c>
      <c r="G30" s="12">
        <v>21914420.08</v>
      </c>
      <c r="H30" s="24">
        <f t="shared" si="3"/>
        <v>88.80849266800254</v>
      </c>
      <c r="I30" s="15">
        <f aca="true" t="shared" si="4" ref="I30:I35">D30+G30</f>
        <v>171411018.69</v>
      </c>
    </row>
    <row r="31" spans="1:9" ht="40.5">
      <c r="A31" s="87" t="s">
        <v>74</v>
      </c>
      <c r="B31" s="26" t="s">
        <v>75</v>
      </c>
      <c r="C31" s="36">
        <v>45028100</v>
      </c>
      <c r="D31" s="21">
        <v>45014121.73</v>
      </c>
      <c r="E31" s="25">
        <f aca="true" t="shared" si="5" ref="E31:E37">D31/C31*100</f>
        <v>99.96895656267975</v>
      </c>
      <c r="F31" s="94">
        <v>5536555</v>
      </c>
      <c r="G31" s="21">
        <v>5534313.62</v>
      </c>
      <c r="H31" s="24">
        <f t="shared" si="3"/>
        <v>99.95951670307619</v>
      </c>
      <c r="I31" s="37">
        <f t="shared" si="4"/>
        <v>50548435.349999994</v>
      </c>
    </row>
    <row r="32" spans="1:9" ht="20.25">
      <c r="A32" s="87" t="s">
        <v>76</v>
      </c>
      <c r="B32" s="26" t="s">
        <v>77</v>
      </c>
      <c r="C32" s="30">
        <v>53047000</v>
      </c>
      <c r="D32" s="12">
        <v>50486094.25</v>
      </c>
      <c r="E32" s="25">
        <f t="shared" si="5"/>
        <v>95.17238345241013</v>
      </c>
      <c r="F32" s="77">
        <v>7485293.92</v>
      </c>
      <c r="G32" s="12">
        <v>6805722.66</v>
      </c>
      <c r="H32" s="24">
        <f t="shared" si="3"/>
        <v>90.92124815320545</v>
      </c>
      <c r="I32" s="15">
        <f t="shared" si="4"/>
        <v>57291816.91</v>
      </c>
    </row>
    <row r="33" spans="1:9" ht="20.25">
      <c r="A33" s="87" t="s">
        <v>78</v>
      </c>
      <c r="B33" s="26" t="s">
        <v>79</v>
      </c>
      <c r="C33" s="30">
        <v>9429700</v>
      </c>
      <c r="D33" s="12">
        <v>9420498.67</v>
      </c>
      <c r="E33" s="25">
        <f t="shared" si="5"/>
        <v>99.90242181617654</v>
      </c>
      <c r="F33" s="77">
        <v>4368939.5</v>
      </c>
      <c r="G33" s="12">
        <v>3924909.26</v>
      </c>
      <c r="H33" s="24">
        <f t="shared" si="3"/>
        <v>89.83665853006204</v>
      </c>
      <c r="I33" s="15">
        <f t="shared" si="4"/>
        <v>13345407.93</v>
      </c>
    </row>
    <row r="34" spans="1:9" ht="20.25">
      <c r="A34" s="87" t="s">
        <v>80</v>
      </c>
      <c r="B34" s="26" t="s">
        <v>81</v>
      </c>
      <c r="C34" s="30">
        <v>53578836.06</v>
      </c>
      <c r="D34" s="12">
        <v>52230681.2</v>
      </c>
      <c r="E34" s="25">
        <f t="shared" si="5"/>
        <v>97.48379218523844</v>
      </c>
      <c r="F34" s="77">
        <v>4385703.68</v>
      </c>
      <c r="G34" s="12">
        <v>3561980.05</v>
      </c>
      <c r="H34" s="24">
        <f t="shared" si="3"/>
        <v>81.21798256101059</v>
      </c>
      <c r="I34" s="15">
        <f t="shared" si="4"/>
        <v>55792661.25</v>
      </c>
    </row>
    <row r="35" spans="1:9" ht="81">
      <c r="A35" s="87" t="s">
        <v>82</v>
      </c>
      <c r="B35" s="26" t="s">
        <v>13</v>
      </c>
      <c r="C35" s="30">
        <v>1750760</v>
      </c>
      <c r="D35" s="12">
        <v>1688793.32</v>
      </c>
      <c r="E35" s="25">
        <f t="shared" si="5"/>
        <v>96.46058397495945</v>
      </c>
      <c r="F35" s="77">
        <v>260494.75</v>
      </c>
      <c r="G35" s="12">
        <v>197496.4</v>
      </c>
      <c r="H35" s="24">
        <f t="shared" si="3"/>
        <v>75.81588496505208</v>
      </c>
      <c r="I35" s="15">
        <f t="shared" si="4"/>
        <v>1886289.72</v>
      </c>
    </row>
    <row r="36" spans="1:10" ht="20.25">
      <c r="A36" s="86" t="s">
        <v>83</v>
      </c>
      <c r="B36" s="27" t="s">
        <v>37</v>
      </c>
      <c r="C36" s="32">
        <f>C37+C51+C55+C65+C75+C76+C77+C78+C81+C83+C86+C90+C93+C94+C95</f>
        <v>836902808.89</v>
      </c>
      <c r="D36" s="32">
        <f>D37+D51+D55+D65+D75+D76+D77+D78+D81+D83+D86+D90+D93+D94+D95</f>
        <v>830956891.4900002</v>
      </c>
      <c r="E36" s="28">
        <f>D36/C36*100</f>
        <v>99.28953310505841</v>
      </c>
      <c r="F36" s="32">
        <f>F37+F51+F55+F65+F75+F76+F77+F78+F81+F83+F86+F90+F93+F94+F95+F92</f>
        <v>42297155.22</v>
      </c>
      <c r="G36" s="32">
        <f>G37+G51+G55+G65+G75+G76+G77+G78+G81+G83+G86+G90+G93+G94+G95+G92</f>
        <v>41993142.870000005</v>
      </c>
      <c r="H36" s="29">
        <f t="shared" si="3"/>
        <v>99.2812463428835</v>
      </c>
      <c r="I36" s="35">
        <f>I37+I51+I55+I65+I75+I76+I77+I78+I81+I83+I86+I93+I94+I95+I90+I92</f>
        <v>872950034.3600003</v>
      </c>
      <c r="J36" s="95" t="b">
        <f>D36+G36=I36</f>
        <v>1</v>
      </c>
    </row>
    <row r="37" spans="1:9" s="65" customFormat="1" ht="135" customHeight="1">
      <c r="A37" s="88">
        <v>3010</v>
      </c>
      <c r="B37" s="66" t="s">
        <v>229</v>
      </c>
      <c r="C37" s="62">
        <f>C38+C41+C48+C49+C50</f>
        <v>439085707.21</v>
      </c>
      <c r="D37" s="62">
        <f>D38+D41+D48+D49+D50</f>
        <v>439085707.21</v>
      </c>
      <c r="E37" s="25">
        <f t="shared" si="5"/>
        <v>100</v>
      </c>
      <c r="F37" s="62"/>
      <c r="G37" s="62"/>
      <c r="H37" s="63"/>
      <c r="I37" s="64">
        <f>D37+G37</f>
        <v>439085707.21</v>
      </c>
    </row>
    <row r="38" spans="1:9" ht="156.75" customHeight="1">
      <c r="A38" s="125" t="s">
        <v>130</v>
      </c>
      <c r="B38" s="45" t="s">
        <v>213</v>
      </c>
      <c r="C38" s="114">
        <v>41660314.66</v>
      </c>
      <c r="D38" s="114">
        <v>41660314.66</v>
      </c>
      <c r="E38" s="119">
        <f>D38/C38*100</f>
        <v>100</v>
      </c>
      <c r="F38" s="114"/>
      <c r="G38" s="114"/>
      <c r="H38" s="119"/>
      <c r="I38" s="122">
        <f>D38+G38</f>
        <v>41660314.66</v>
      </c>
    </row>
    <row r="39" spans="1:9" ht="120.75" customHeight="1">
      <c r="A39" s="126"/>
      <c r="B39" s="46" t="s">
        <v>214</v>
      </c>
      <c r="C39" s="128"/>
      <c r="D39" s="128"/>
      <c r="E39" s="120"/>
      <c r="F39" s="115"/>
      <c r="G39" s="115"/>
      <c r="H39" s="120"/>
      <c r="I39" s="123"/>
    </row>
    <row r="40" spans="1:9" ht="98.25" customHeight="1">
      <c r="A40" s="127"/>
      <c r="B40" s="47" t="s">
        <v>215</v>
      </c>
      <c r="C40" s="129"/>
      <c r="D40" s="129"/>
      <c r="E40" s="121"/>
      <c r="F40" s="116"/>
      <c r="G40" s="116"/>
      <c r="H40" s="121"/>
      <c r="I40" s="124"/>
    </row>
    <row r="41" spans="1:9" ht="121.5">
      <c r="A41" s="125" t="s">
        <v>131</v>
      </c>
      <c r="B41" s="52" t="s">
        <v>216</v>
      </c>
      <c r="C41" s="114">
        <v>11868337.67</v>
      </c>
      <c r="D41" s="114">
        <v>11868337.67</v>
      </c>
      <c r="E41" s="119">
        <f>D41/C41*100</f>
        <v>100</v>
      </c>
      <c r="F41" s="130"/>
      <c r="G41" s="130"/>
      <c r="H41" s="119"/>
      <c r="I41" s="122">
        <f>D41+G41</f>
        <v>11868337.67</v>
      </c>
    </row>
    <row r="42" spans="1:9" ht="151.5" customHeight="1">
      <c r="A42" s="126"/>
      <c r="B42" s="53" t="s">
        <v>217</v>
      </c>
      <c r="C42" s="128"/>
      <c r="D42" s="128"/>
      <c r="E42" s="120"/>
      <c r="F42" s="131"/>
      <c r="G42" s="133"/>
      <c r="H42" s="120"/>
      <c r="I42" s="123"/>
    </row>
    <row r="43" spans="1:9" ht="121.5">
      <c r="A43" s="126"/>
      <c r="B43" s="53" t="s">
        <v>218</v>
      </c>
      <c r="C43" s="128"/>
      <c r="D43" s="128"/>
      <c r="E43" s="120"/>
      <c r="F43" s="131"/>
      <c r="G43" s="133"/>
      <c r="H43" s="120"/>
      <c r="I43" s="123"/>
    </row>
    <row r="44" spans="1:9" ht="153" customHeight="1">
      <c r="A44" s="126"/>
      <c r="B44" s="53" t="s">
        <v>219</v>
      </c>
      <c r="C44" s="128"/>
      <c r="D44" s="128"/>
      <c r="E44" s="120"/>
      <c r="F44" s="131"/>
      <c r="G44" s="133"/>
      <c r="H44" s="120"/>
      <c r="I44" s="123"/>
    </row>
    <row r="45" spans="1:9" ht="132.75" customHeight="1">
      <c r="A45" s="126"/>
      <c r="B45" s="53" t="s">
        <v>220</v>
      </c>
      <c r="C45" s="128"/>
      <c r="D45" s="128"/>
      <c r="E45" s="120"/>
      <c r="F45" s="131"/>
      <c r="G45" s="133"/>
      <c r="H45" s="120"/>
      <c r="I45" s="123"/>
    </row>
    <row r="46" spans="1:9" ht="146.25" customHeight="1">
      <c r="A46" s="126"/>
      <c r="B46" s="53" t="s">
        <v>221</v>
      </c>
      <c r="C46" s="128"/>
      <c r="D46" s="128"/>
      <c r="E46" s="120"/>
      <c r="F46" s="131"/>
      <c r="G46" s="133"/>
      <c r="H46" s="120"/>
      <c r="I46" s="123"/>
    </row>
    <row r="47" spans="1:9" ht="159" customHeight="1">
      <c r="A47" s="127"/>
      <c r="B47" s="54" t="s">
        <v>222</v>
      </c>
      <c r="C47" s="129"/>
      <c r="D47" s="129"/>
      <c r="E47" s="121"/>
      <c r="F47" s="132"/>
      <c r="G47" s="134"/>
      <c r="H47" s="121"/>
      <c r="I47" s="124"/>
    </row>
    <row r="48" spans="1:9" ht="153.75" customHeight="1">
      <c r="A48" s="89" t="s">
        <v>132</v>
      </c>
      <c r="B48" s="55" t="s">
        <v>133</v>
      </c>
      <c r="C48" s="56">
        <v>2531081.05</v>
      </c>
      <c r="D48" s="57">
        <v>2531081.05</v>
      </c>
      <c r="E48" s="25">
        <f>D48/C48*100</f>
        <v>100</v>
      </c>
      <c r="F48" s="76"/>
      <c r="G48" s="57"/>
      <c r="H48" s="59"/>
      <c r="I48" s="60">
        <f>D48+G48</f>
        <v>2531081.05</v>
      </c>
    </row>
    <row r="49" spans="1:9" ht="69" customHeight="1">
      <c r="A49" s="89" t="s">
        <v>134</v>
      </c>
      <c r="B49" s="55" t="s">
        <v>135</v>
      </c>
      <c r="C49" s="61">
        <v>3199764.94</v>
      </c>
      <c r="D49" s="57">
        <v>3199764.94</v>
      </c>
      <c r="E49" s="25">
        <f>D49/C49*100</f>
        <v>100</v>
      </c>
      <c r="F49" s="76"/>
      <c r="G49" s="57"/>
      <c r="H49" s="59"/>
      <c r="I49" s="60">
        <f>D49+G49</f>
        <v>3199764.94</v>
      </c>
    </row>
    <row r="50" spans="1:9" ht="81.75" customHeight="1">
      <c r="A50" s="89" t="s">
        <v>136</v>
      </c>
      <c r="B50" s="55" t="s">
        <v>137</v>
      </c>
      <c r="C50" s="61">
        <v>379826208.89</v>
      </c>
      <c r="D50" s="57">
        <v>379826208.89</v>
      </c>
      <c r="E50" s="25">
        <f>D50/C50*100</f>
        <v>100</v>
      </c>
      <c r="F50" s="76"/>
      <c r="G50" s="57"/>
      <c r="H50" s="59"/>
      <c r="I50" s="60">
        <f>D50+G50</f>
        <v>379826208.89</v>
      </c>
    </row>
    <row r="51" spans="1:9" ht="81.75" customHeight="1">
      <c r="A51" s="90">
        <v>3020</v>
      </c>
      <c r="B51" s="67" t="s">
        <v>230</v>
      </c>
      <c r="C51" s="44">
        <f>C52+C54</f>
        <v>61618.68</v>
      </c>
      <c r="D51" s="44">
        <f>D52+D54</f>
        <v>61618.68</v>
      </c>
      <c r="E51" s="25">
        <f>D51/C51*100</f>
        <v>100</v>
      </c>
      <c r="F51" s="44">
        <f>F52+F54</f>
        <v>0</v>
      </c>
      <c r="G51" s="44">
        <f>G52+G54</f>
        <v>0</v>
      </c>
      <c r="H51" s="25">
        <v>0</v>
      </c>
      <c r="I51" s="15">
        <f>D51+G51</f>
        <v>61618.68</v>
      </c>
    </row>
    <row r="52" spans="1:9" ht="157.5" customHeight="1">
      <c r="A52" s="125" t="s">
        <v>138</v>
      </c>
      <c r="B52" s="48" t="s">
        <v>223</v>
      </c>
      <c r="C52" s="114">
        <v>1834.8</v>
      </c>
      <c r="D52" s="136">
        <v>1834.8</v>
      </c>
      <c r="E52" s="119">
        <f>D52/C52*100</f>
        <v>100</v>
      </c>
      <c r="F52" s="114"/>
      <c r="G52" s="114"/>
      <c r="H52" s="136"/>
      <c r="I52" s="122">
        <f>D52+G52</f>
        <v>1834.8</v>
      </c>
    </row>
    <row r="53" spans="1:9" ht="144" customHeight="1">
      <c r="A53" s="127"/>
      <c r="B53" s="48" t="s">
        <v>224</v>
      </c>
      <c r="C53" s="129"/>
      <c r="D53" s="121"/>
      <c r="E53" s="121"/>
      <c r="F53" s="135"/>
      <c r="G53" s="116"/>
      <c r="H53" s="121"/>
      <c r="I53" s="124"/>
    </row>
    <row r="54" spans="1:9" ht="100.5" customHeight="1">
      <c r="A54" s="89" t="s">
        <v>139</v>
      </c>
      <c r="B54" s="55" t="s">
        <v>140</v>
      </c>
      <c r="C54" s="61">
        <v>59783.88</v>
      </c>
      <c r="D54" s="57">
        <v>59783.88</v>
      </c>
      <c r="E54" s="25">
        <f>D54/C54*100</f>
        <v>100</v>
      </c>
      <c r="F54" s="76"/>
      <c r="G54" s="57"/>
      <c r="H54" s="59"/>
      <c r="I54" s="60">
        <f>D54+G54</f>
        <v>59783.88</v>
      </c>
    </row>
    <row r="55" spans="1:9" ht="132" customHeight="1">
      <c r="A55" s="141">
        <v>3030</v>
      </c>
      <c r="B55" s="68" t="s">
        <v>231</v>
      </c>
      <c r="C55" s="114">
        <f>C57+C60+C61+C62+C63+C64</f>
        <v>55503165</v>
      </c>
      <c r="D55" s="114">
        <f>D57+D60+D61+D62+D63+D64</f>
        <v>55455160.54</v>
      </c>
      <c r="E55" s="119">
        <f>D55/C55*100</f>
        <v>99.91351040972167</v>
      </c>
      <c r="F55" s="114">
        <f>F57+F60+F61+F62+F63+F64</f>
        <v>50000</v>
      </c>
      <c r="G55" s="114">
        <f>G57+G60+G61+G62+G63+G64</f>
        <v>47037.21</v>
      </c>
      <c r="H55" s="114">
        <v>22.100735294117648</v>
      </c>
      <c r="I55" s="122">
        <f>D55+G55</f>
        <v>55502197.75</v>
      </c>
    </row>
    <row r="56" spans="1:9" ht="147.75" customHeight="1">
      <c r="A56" s="142"/>
      <c r="B56" s="69" t="s">
        <v>232</v>
      </c>
      <c r="C56" s="140"/>
      <c r="D56" s="140"/>
      <c r="E56" s="143"/>
      <c r="F56" s="139"/>
      <c r="G56" s="116"/>
      <c r="H56" s="140"/>
      <c r="I56" s="138"/>
    </row>
    <row r="57" spans="1:9" ht="158.25" customHeight="1">
      <c r="A57" s="125" t="s">
        <v>84</v>
      </c>
      <c r="B57" s="49" t="s">
        <v>225</v>
      </c>
      <c r="C57" s="114">
        <v>218217</v>
      </c>
      <c r="D57" s="114">
        <v>203224.34</v>
      </c>
      <c r="E57" s="119">
        <f>D57/C57*100</f>
        <v>93.12947203930034</v>
      </c>
      <c r="F57" s="114">
        <v>50000</v>
      </c>
      <c r="G57" s="114">
        <v>47037.21</v>
      </c>
      <c r="H57" s="114">
        <f>G57/F57*100</f>
        <v>94.07442</v>
      </c>
      <c r="I57" s="122">
        <f>D57+G57</f>
        <v>250261.55</v>
      </c>
    </row>
    <row r="58" spans="1:9" ht="127.5" customHeight="1">
      <c r="A58" s="126"/>
      <c r="B58" s="50" t="s">
        <v>226</v>
      </c>
      <c r="C58" s="128"/>
      <c r="D58" s="128"/>
      <c r="E58" s="120"/>
      <c r="F58" s="137"/>
      <c r="G58" s="115"/>
      <c r="H58" s="128"/>
      <c r="I58" s="123"/>
    </row>
    <row r="59" spans="1:9" ht="69.75" customHeight="1">
      <c r="A59" s="127"/>
      <c r="B59" s="51" t="s">
        <v>227</v>
      </c>
      <c r="C59" s="129"/>
      <c r="D59" s="129"/>
      <c r="E59" s="121"/>
      <c r="F59" s="135"/>
      <c r="G59" s="116"/>
      <c r="H59" s="129"/>
      <c r="I59" s="124"/>
    </row>
    <row r="60" spans="1:9" ht="141" customHeight="1">
      <c r="A60" s="89" t="s">
        <v>141</v>
      </c>
      <c r="B60" s="55" t="s">
        <v>142</v>
      </c>
      <c r="C60" s="56">
        <v>32000</v>
      </c>
      <c r="D60" s="57">
        <v>31951.85</v>
      </c>
      <c r="E60" s="25">
        <f aca="true" t="shared" si="6" ref="E60:E95">D60/C60*100</f>
        <v>99.84953125</v>
      </c>
      <c r="F60" s="76"/>
      <c r="G60" s="57"/>
      <c r="H60" s="59"/>
      <c r="I60" s="60">
        <f aca="true" t="shared" si="7" ref="I60:I91">D60+G60</f>
        <v>31951.85</v>
      </c>
    </row>
    <row r="61" spans="1:9" ht="48" customHeight="1">
      <c r="A61" s="89" t="s">
        <v>143</v>
      </c>
      <c r="B61" s="55" t="s">
        <v>144</v>
      </c>
      <c r="C61" s="61">
        <v>1624783</v>
      </c>
      <c r="D61" s="57">
        <v>1591819.35</v>
      </c>
      <c r="E61" s="25">
        <f t="shared" si="6"/>
        <v>97.97119676904548</v>
      </c>
      <c r="F61" s="76"/>
      <c r="G61" s="57"/>
      <c r="H61" s="59"/>
      <c r="I61" s="60">
        <f t="shared" si="7"/>
        <v>1591819.35</v>
      </c>
    </row>
    <row r="62" spans="1:9" ht="90.75" customHeight="1">
      <c r="A62" s="89" t="s">
        <v>145</v>
      </c>
      <c r="B62" s="55" t="s">
        <v>16</v>
      </c>
      <c r="C62" s="56">
        <v>5000000</v>
      </c>
      <c r="D62" s="57">
        <v>5000000</v>
      </c>
      <c r="E62" s="25">
        <f t="shared" si="6"/>
        <v>100</v>
      </c>
      <c r="F62" s="76"/>
      <c r="G62" s="57"/>
      <c r="H62" s="59"/>
      <c r="I62" s="60">
        <f t="shared" si="7"/>
        <v>5000000</v>
      </c>
    </row>
    <row r="63" spans="1:9" ht="78" customHeight="1">
      <c r="A63" s="89" t="s">
        <v>146</v>
      </c>
      <c r="B63" s="55" t="s">
        <v>25</v>
      </c>
      <c r="C63" s="61">
        <v>400000</v>
      </c>
      <c r="D63" s="57">
        <v>400000</v>
      </c>
      <c r="E63" s="25">
        <f t="shared" si="6"/>
        <v>100</v>
      </c>
      <c r="F63" s="76"/>
      <c r="G63" s="57"/>
      <c r="H63" s="59"/>
      <c r="I63" s="60">
        <f t="shared" si="7"/>
        <v>400000</v>
      </c>
    </row>
    <row r="64" spans="1:9" ht="78" customHeight="1">
      <c r="A64" s="89" t="s">
        <v>147</v>
      </c>
      <c r="B64" s="55" t="s">
        <v>17</v>
      </c>
      <c r="C64" s="61">
        <v>48228165</v>
      </c>
      <c r="D64" s="57">
        <v>48228165</v>
      </c>
      <c r="E64" s="25">
        <f t="shared" si="6"/>
        <v>100</v>
      </c>
      <c r="F64" s="76"/>
      <c r="G64" s="57"/>
      <c r="H64" s="59"/>
      <c r="I64" s="60">
        <f t="shared" si="7"/>
        <v>48228165</v>
      </c>
    </row>
    <row r="65" spans="1:10" ht="104.25" customHeight="1">
      <c r="A65" s="87">
        <v>3040</v>
      </c>
      <c r="B65" s="67" t="s">
        <v>233</v>
      </c>
      <c r="C65" s="30">
        <f>C66+C67+C68+C69+C70+C71+C72+C73+C74</f>
        <v>284325165.89</v>
      </c>
      <c r="D65" s="30">
        <f>D66+D67+D68+D69+D70+D71+D72+D73+D74</f>
        <v>279431584.87000006</v>
      </c>
      <c r="E65" s="25">
        <f t="shared" si="6"/>
        <v>98.27887868993871</v>
      </c>
      <c r="F65" s="30">
        <f>F66+F67+F68+F69+F70+F71+F72+F73+F74</f>
        <v>0</v>
      </c>
      <c r="G65" s="30">
        <f>G66+G67+G68+G69+G70+G71+G72+G73+G74</f>
        <v>0</v>
      </c>
      <c r="H65" s="25">
        <v>0</v>
      </c>
      <c r="I65" s="15">
        <f t="shared" si="7"/>
        <v>279431584.87000006</v>
      </c>
      <c r="J65" s="20"/>
    </row>
    <row r="66" spans="1:9" ht="55.5" customHeight="1">
      <c r="A66" s="89" t="s">
        <v>148</v>
      </c>
      <c r="B66" s="55" t="s">
        <v>149</v>
      </c>
      <c r="C66" s="56">
        <v>2713274.94</v>
      </c>
      <c r="D66" s="57">
        <v>2416956.99</v>
      </c>
      <c r="E66" s="25">
        <f t="shared" si="6"/>
        <v>89.0789560014143</v>
      </c>
      <c r="F66" s="76"/>
      <c r="G66" s="57"/>
      <c r="H66" s="59"/>
      <c r="I66" s="60">
        <f t="shared" si="7"/>
        <v>2416956.99</v>
      </c>
    </row>
    <row r="67" spans="1:9" ht="50.25" customHeight="1">
      <c r="A67" s="89" t="s">
        <v>150</v>
      </c>
      <c r="B67" s="55" t="s">
        <v>151</v>
      </c>
      <c r="C67" s="61">
        <v>649581.58</v>
      </c>
      <c r="D67" s="57">
        <v>270495.97</v>
      </c>
      <c r="E67" s="25">
        <f t="shared" si="6"/>
        <v>41.641570255117145</v>
      </c>
      <c r="F67" s="76"/>
      <c r="G67" s="57"/>
      <c r="H67" s="59"/>
      <c r="I67" s="60">
        <f t="shared" si="7"/>
        <v>270495.97</v>
      </c>
    </row>
    <row r="68" spans="1:9" ht="48.75" customHeight="1">
      <c r="A68" s="89" t="s">
        <v>152</v>
      </c>
      <c r="B68" s="55" t="s">
        <v>153</v>
      </c>
      <c r="C68" s="61">
        <v>153676767.34</v>
      </c>
      <c r="D68" s="57">
        <v>153557153.58</v>
      </c>
      <c r="E68" s="25">
        <f t="shared" si="6"/>
        <v>99.92216535910379</v>
      </c>
      <c r="F68" s="76"/>
      <c r="G68" s="57"/>
      <c r="H68" s="59"/>
      <c r="I68" s="60">
        <f t="shared" si="7"/>
        <v>153557153.58</v>
      </c>
    </row>
    <row r="69" spans="1:9" ht="57.75" customHeight="1">
      <c r="A69" s="89" t="s">
        <v>154</v>
      </c>
      <c r="B69" s="55" t="s">
        <v>155</v>
      </c>
      <c r="C69" s="61">
        <v>4389745.76</v>
      </c>
      <c r="D69" s="57">
        <v>3972862.53</v>
      </c>
      <c r="E69" s="25">
        <f t="shared" si="6"/>
        <v>90.50324887152462</v>
      </c>
      <c r="F69" s="76"/>
      <c r="G69" s="57"/>
      <c r="H69" s="59"/>
      <c r="I69" s="60">
        <f t="shared" si="7"/>
        <v>3972862.53</v>
      </c>
    </row>
    <row r="70" spans="1:9" ht="53.25" customHeight="1">
      <c r="A70" s="89" t="s">
        <v>156</v>
      </c>
      <c r="B70" s="55" t="s">
        <v>157</v>
      </c>
      <c r="C70" s="56">
        <v>24756086.97</v>
      </c>
      <c r="D70" s="57">
        <v>24633197.46</v>
      </c>
      <c r="E70" s="25">
        <f t="shared" si="6"/>
        <v>99.50359881127854</v>
      </c>
      <c r="F70" s="76"/>
      <c r="G70" s="57"/>
      <c r="H70" s="59"/>
      <c r="I70" s="60">
        <f t="shared" si="7"/>
        <v>24633197.46</v>
      </c>
    </row>
    <row r="71" spans="1:9" ht="50.25" customHeight="1">
      <c r="A71" s="89" t="s">
        <v>158</v>
      </c>
      <c r="B71" s="55" t="s">
        <v>159</v>
      </c>
      <c r="C71" s="61">
        <v>3273739.54</v>
      </c>
      <c r="D71" s="57">
        <v>2566384.68</v>
      </c>
      <c r="E71" s="25">
        <f t="shared" si="6"/>
        <v>78.39306238760827</v>
      </c>
      <c r="F71" s="76"/>
      <c r="G71" s="57"/>
      <c r="H71" s="59"/>
      <c r="I71" s="60">
        <f t="shared" si="7"/>
        <v>2566384.68</v>
      </c>
    </row>
    <row r="72" spans="1:9" ht="46.5" customHeight="1">
      <c r="A72" s="89" t="s">
        <v>160</v>
      </c>
      <c r="B72" s="55" t="s">
        <v>161</v>
      </c>
      <c r="C72" s="61">
        <v>378976</v>
      </c>
      <c r="D72" s="57">
        <v>359480</v>
      </c>
      <c r="E72" s="25">
        <f t="shared" si="6"/>
        <v>94.85561090939795</v>
      </c>
      <c r="F72" s="76"/>
      <c r="G72" s="57"/>
      <c r="H72" s="59"/>
      <c r="I72" s="60">
        <f t="shared" si="7"/>
        <v>359480</v>
      </c>
    </row>
    <row r="73" spans="1:9" ht="74.25" customHeight="1">
      <c r="A73" s="89" t="s">
        <v>162</v>
      </c>
      <c r="B73" s="55" t="s">
        <v>163</v>
      </c>
      <c r="C73" s="56">
        <v>33866903.45</v>
      </c>
      <c r="D73" s="57">
        <v>33463686.37</v>
      </c>
      <c r="E73" s="25">
        <f t="shared" si="6"/>
        <v>98.80940671001912</v>
      </c>
      <c r="F73" s="76"/>
      <c r="G73" s="57"/>
      <c r="H73" s="59"/>
      <c r="I73" s="60">
        <f t="shared" si="7"/>
        <v>33463686.37</v>
      </c>
    </row>
    <row r="74" spans="1:9" ht="65.25" customHeight="1">
      <c r="A74" s="89" t="s">
        <v>164</v>
      </c>
      <c r="B74" s="55" t="s">
        <v>165</v>
      </c>
      <c r="C74" s="61">
        <v>60620090.31</v>
      </c>
      <c r="D74" s="57">
        <v>58191367.29</v>
      </c>
      <c r="E74" s="25">
        <f t="shared" si="6"/>
        <v>95.99353447416532</v>
      </c>
      <c r="F74" s="76"/>
      <c r="G74" s="57"/>
      <c r="H74" s="59"/>
      <c r="I74" s="60">
        <f t="shared" si="7"/>
        <v>58191367.29</v>
      </c>
    </row>
    <row r="75" spans="1:9" ht="78" customHeight="1">
      <c r="A75" s="87" t="s">
        <v>166</v>
      </c>
      <c r="B75" s="26" t="s">
        <v>167</v>
      </c>
      <c r="C75" s="38">
        <v>162155</v>
      </c>
      <c r="D75" s="12">
        <v>162155</v>
      </c>
      <c r="E75" s="25">
        <f t="shared" si="6"/>
        <v>100</v>
      </c>
      <c r="F75" s="77"/>
      <c r="G75" s="12"/>
      <c r="H75" s="24"/>
      <c r="I75" s="15">
        <f t="shared" si="7"/>
        <v>162155</v>
      </c>
    </row>
    <row r="76" spans="1:9" ht="63" customHeight="1">
      <c r="A76" s="87" t="s">
        <v>168</v>
      </c>
      <c r="B76" s="26" t="s">
        <v>169</v>
      </c>
      <c r="C76" s="30">
        <v>11968034.11</v>
      </c>
      <c r="D76" s="12">
        <v>11923431.95</v>
      </c>
      <c r="E76" s="25">
        <f t="shared" si="6"/>
        <v>99.62732258623217</v>
      </c>
      <c r="F76" s="77"/>
      <c r="G76" s="12"/>
      <c r="H76" s="24"/>
      <c r="I76" s="15">
        <f t="shared" si="7"/>
        <v>11923431.95</v>
      </c>
    </row>
    <row r="77" spans="1:9" ht="59.25" customHeight="1">
      <c r="A77" s="87" t="s">
        <v>170</v>
      </c>
      <c r="B77" s="26" t="s">
        <v>171</v>
      </c>
      <c r="C77" s="30">
        <v>241110</v>
      </c>
      <c r="D77" s="12">
        <v>105598</v>
      </c>
      <c r="E77" s="25">
        <f t="shared" si="6"/>
        <v>43.79660735763759</v>
      </c>
      <c r="F77" s="77"/>
      <c r="G77" s="12"/>
      <c r="H77" s="24"/>
      <c r="I77" s="15">
        <f t="shared" si="7"/>
        <v>105598</v>
      </c>
    </row>
    <row r="78" spans="1:9" ht="99" customHeight="1">
      <c r="A78" s="87">
        <v>3100</v>
      </c>
      <c r="B78" s="67" t="s">
        <v>234</v>
      </c>
      <c r="C78" s="30">
        <f>C79+C80</f>
        <v>12640001</v>
      </c>
      <c r="D78" s="30">
        <f>D79+D80</f>
        <v>12591963.2</v>
      </c>
      <c r="E78" s="25">
        <f t="shared" si="6"/>
        <v>99.61995414399097</v>
      </c>
      <c r="F78" s="30">
        <f>F79+F80</f>
        <v>851464.64</v>
      </c>
      <c r="G78" s="30">
        <f>G79+G80</f>
        <v>825062.16</v>
      </c>
      <c r="H78" s="59">
        <f>G78/F78*100</f>
        <v>96.89916894258815</v>
      </c>
      <c r="I78" s="15">
        <f t="shared" si="7"/>
        <v>13417025.36</v>
      </c>
    </row>
    <row r="79" spans="1:9" ht="107.25" customHeight="1">
      <c r="A79" s="89" t="s">
        <v>85</v>
      </c>
      <c r="B79" s="55" t="s">
        <v>86</v>
      </c>
      <c r="C79" s="56">
        <v>10804850</v>
      </c>
      <c r="D79" s="57">
        <v>10758537.09</v>
      </c>
      <c r="E79" s="25">
        <f t="shared" si="6"/>
        <v>99.57136924621814</v>
      </c>
      <c r="F79" s="76">
        <v>724860.23</v>
      </c>
      <c r="G79" s="57">
        <v>704325</v>
      </c>
      <c r="H79" s="59">
        <f>G79/F79*100</f>
        <v>97.16700832103867</v>
      </c>
      <c r="I79" s="60">
        <f t="shared" si="7"/>
        <v>11462862.09</v>
      </c>
    </row>
    <row r="80" spans="1:9" ht="59.25" customHeight="1">
      <c r="A80" s="89" t="s">
        <v>87</v>
      </c>
      <c r="B80" s="55" t="s">
        <v>88</v>
      </c>
      <c r="C80" s="61">
        <v>1835151</v>
      </c>
      <c r="D80" s="57">
        <v>1833426.11</v>
      </c>
      <c r="E80" s="25">
        <f t="shared" si="6"/>
        <v>99.9060082794277</v>
      </c>
      <c r="F80" s="76">
        <v>126604.41</v>
      </c>
      <c r="G80" s="57">
        <v>120737.16</v>
      </c>
      <c r="H80" s="59">
        <f>G80/F80*100</f>
        <v>95.36568275939203</v>
      </c>
      <c r="I80" s="60">
        <f t="shared" si="7"/>
        <v>1954163.27</v>
      </c>
    </row>
    <row r="81" spans="1:9" ht="59.25" customHeight="1">
      <c r="A81" s="87">
        <v>3130</v>
      </c>
      <c r="B81" s="70" t="s">
        <v>235</v>
      </c>
      <c r="C81" s="30">
        <f>C82</f>
        <v>2023700</v>
      </c>
      <c r="D81" s="30">
        <f>D82</f>
        <v>2000232.82</v>
      </c>
      <c r="E81" s="25">
        <f t="shared" si="6"/>
        <v>98.84038246775708</v>
      </c>
      <c r="F81" s="30">
        <f>F82</f>
        <v>0</v>
      </c>
      <c r="G81" s="30">
        <f>G82</f>
        <v>0</v>
      </c>
      <c r="H81" s="59" t="e">
        <f>G81/F81*100</f>
        <v>#DIV/0!</v>
      </c>
      <c r="I81" s="15">
        <f t="shared" si="7"/>
        <v>2000232.82</v>
      </c>
    </row>
    <row r="82" spans="1:9" ht="63" customHeight="1">
      <c r="A82" s="89" t="s">
        <v>172</v>
      </c>
      <c r="B82" s="55" t="s">
        <v>173</v>
      </c>
      <c r="C82" s="56">
        <v>2023700</v>
      </c>
      <c r="D82" s="57">
        <v>2000232.82</v>
      </c>
      <c r="E82" s="25">
        <f t="shared" si="6"/>
        <v>98.84038246775708</v>
      </c>
      <c r="F82" s="76"/>
      <c r="G82" s="57"/>
      <c r="H82" s="59"/>
      <c r="I82" s="60">
        <f t="shared" si="7"/>
        <v>2000232.82</v>
      </c>
    </row>
    <row r="83" spans="1:9" ht="63" customHeight="1">
      <c r="A83" s="87">
        <v>3140</v>
      </c>
      <c r="B83" s="70" t="s">
        <v>236</v>
      </c>
      <c r="C83" s="38">
        <f>C84+C85</f>
        <v>2806200</v>
      </c>
      <c r="D83" s="38">
        <f>D84+D85</f>
        <v>2609811.3699999996</v>
      </c>
      <c r="E83" s="25">
        <f t="shared" si="6"/>
        <v>93.00161677713633</v>
      </c>
      <c r="F83" s="38">
        <f>F84+F85</f>
        <v>427331.65</v>
      </c>
      <c r="G83" s="38">
        <f>G84+G85</f>
        <v>316420.26</v>
      </c>
      <c r="H83" s="24">
        <f>G83/F83*100</f>
        <v>74.04559432936924</v>
      </c>
      <c r="I83" s="15">
        <f t="shared" si="7"/>
        <v>2926231.63</v>
      </c>
    </row>
    <row r="84" spans="1:9" ht="75.75" customHeight="1">
      <c r="A84" s="89" t="s">
        <v>174</v>
      </c>
      <c r="B84" s="55" t="s">
        <v>175</v>
      </c>
      <c r="C84" s="61">
        <v>496000</v>
      </c>
      <c r="D84" s="57">
        <v>495326.57</v>
      </c>
      <c r="E84" s="25">
        <f t="shared" si="6"/>
        <v>99.86422782258065</v>
      </c>
      <c r="F84" s="76"/>
      <c r="G84" s="57"/>
      <c r="H84" s="24"/>
      <c r="I84" s="60">
        <f t="shared" si="7"/>
        <v>495326.57</v>
      </c>
    </row>
    <row r="85" spans="1:9" ht="51.75" customHeight="1">
      <c r="A85" s="89" t="s">
        <v>89</v>
      </c>
      <c r="B85" s="55" t="s">
        <v>90</v>
      </c>
      <c r="C85" s="61">
        <v>2310200</v>
      </c>
      <c r="D85" s="57">
        <v>2114484.8</v>
      </c>
      <c r="E85" s="25">
        <f t="shared" si="6"/>
        <v>91.52821400744523</v>
      </c>
      <c r="F85" s="76">
        <v>427331.65</v>
      </c>
      <c r="G85" s="57">
        <v>316420.26</v>
      </c>
      <c r="H85" s="59">
        <f>G85/F85*100</f>
        <v>74.04559432936924</v>
      </c>
      <c r="I85" s="60">
        <f t="shared" si="7"/>
        <v>2430905.0599999996</v>
      </c>
    </row>
    <row r="86" spans="1:9" ht="140.25" customHeight="1">
      <c r="A86" s="87">
        <v>3180</v>
      </c>
      <c r="B86" s="67" t="s">
        <v>237</v>
      </c>
      <c r="C86" s="30">
        <f>C87+C88+C89</f>
        <v>1492690</v>
      </c>
      <c r="D86" s="30">
        <f>D87+D88+D89</f>
        <v>1287828.62</v>
      </c>
      <c r="E86" s="25">
        <f t="shared" si="6"/>
        <v>86.2756915367558</v>
      </c>
      <c r="F86" s="30">
        <f>F87+F88+F89</f>
        <v>0</v>
      </c>
      <c r="G86" s="30">
        <f>G87+G88+G89</f>
        <v>0</v>
      </c>
      <c r="H86" s="59" t="e">
        <f>G86/F86*100</f>
        <v>#DIV/0!</v>
      </c>
      <c r="I86" s="15">
        <f t="shared" si="7"/>
        <v>1287828.62</v>
      </c>
    </row>
    <row r="87" spans="1:9" ht="131.25" customHeight="1">
      <c r="A87" s="89" t="s">
        <v>176</v>
      </c>
      <c r="B87" s="55" t="s">
        <v>177</v>
      </c>
      <c r="C87" s="61">
        <v>1275600</v>
      </c>
      <c r="D87" s="57">
        <v>1176460.58</v>
      </c>
      <c r="E87" s="25">
        <f t="shared" si="6"/>
        <v>92.22801661962998</v>
      </c>
      <c r="F87" s="76"/>
      <c r="G87" s="57"/>
      <c r="H87" s="59"/>
      <c r="I87" s="60">
        <f t="shared" si="7"/>
        <v>1176460.58</v>
      </c>
    </row>
    <row r="88" spans="1:9" ht="104.25" customHeight="1">
      <c r="A88" s="89" t="s">
        <v>178</v>
      </c>
      <c r="B88" s="55" t="s">
        <v>179</v>
      </c>
      <c r="C88" s="56">
        <v>216502</v>
      </c>
      <c r="D88" s="57">
        <v>111368.04</v>
      </c>
      <c r="E88" s="25">
        <f t="shared" si="6"/>
        <v>51.43972803946384</v>
      </c>
      <c r="F88" s="76"/>
      <c r="G88" s="57"/>
      <c r="H88" s="59"/>
      <c r="I88" s="60">
        <f t="shared" si="7"/>
        <v>111368.04</v>
      </c>
    </row>
    <row r="89" spans="1:9" ht="33.75" customHeight="1">
      <c r="A89" s="89" t="s">
        <v>180</v>
      </c>
      <c r="B89" s="55" t="s">
        <v>228</v>
      </c>
      <c r="C89" s="61">
        <v>588</v>
      </c>
      <c r="D89" s="57">
        <v>0</v>
      </c>
      <c r="E89" s="25">
        <f t="shared" si="6"/>
        <v>0</v>
      </c>
      <c r="F89" s="76"/>
      <c r="G89" s="57"/>
      <c r="H89" s="59"/>
      <c r="I89" s="60">
        <f t="shared" si="7"/>
        <v>0</v>
      </c>
    </row>
    <row r="90" spans="1:9" ht="62.25" customHeight="1">
      <c r="A90" s="87">
        <v>3200</v>
      </c>
      <c r="B90" s="71" t="s">
        <v>238</v>
      </c>
      <c r="C90" s="30">
        <f>C91</f>
        <v>495450</v>
      </c>
      <c r="D90" s="30">
        <f>D91</f>
        <v>493250.69</v>
      </c>
      <c r="E90" s="25">
        <f t="shared" si="6"/>
        <v>99.55609849631648</v>
      </c>
      <c r="F90" s="30">
        <f>F91</f>
        <v>0</v>
      </c>
      <c r="G90" s="30">
        <f>G91</f>
        <v>0</v>
      </c>
      <c r="H90" s="24">
        <v>0</v>
      </c>
      <c r="I90" s="15">
        <f t="shared" si="7"/>
        <v>493250.69</v>
      </c>
    </row>
    <row r="91" spans="1:9" ht="96.75" customHeight="1">
      <c r="A91" s="89" t="s">
        <v>181</v>
      </c>
      <c r="B91" s="55" t="s">
        <v>182</v>
      </c>
      <c r="C91" s="61">
        <v>495450</v>
      </c>
      <c r="D91" s="57">
        <v>493250.69</v>
      </c>
      <c r="E91" s="25">
        <f t="shared" si="6"/>
        <v>99.55609849631648</v>
      </c>
      <c r="F91" s="76"/>
      <c r="G91" s="57"/>
      <c r="H91" s="59"/>
      <c r="I91" s="60">
        <f t="shared" si="7"/>
        <v>493250.69</v>
      </c>
    </row>
    <row r="92" spans="1:9" ht="285.75" customHeight="1">
      <c r="A92" s="87">
        <v>3250</v>
      </c>
      <c r="B92" s="26" t="s">
        <v>270</v>
      </c>
      <c r="C92" s="30"/>
      <c r="D92" s="12"/>
      <c r="E92" s="25"/>
      <c r="F92" s="77">
        <v>10338616.6</v>
      </c>
      <c r="G92" s="12">
        <v>10212564.84</v>
      </c>
      <c r="H92" s="24">
        <f>G92/F92*100</f>
        <v>98.78076763190928</v>
      </c>
      <c r="I92" s="15">
        <f>D92+G92</f>
        <v>10212564.84</v>
      </c>
    </row>
    <row r="93" spans="1:9" ht="20.25">
      <c r="A93" s="87" t="s">
        <v>91</v>
      </c>
      <c r="B93" s="26" t="s">
        <v>24</v>
      </c>
      <c r="C93" s="30">
        <v>4275812</v>
      </c>
      <c r="D93" s="12">
        <v>4269651.58</v>
      </c>
      <c r="E93" s="25">
        <f t="shared" si="6"/>
        <v>99.85592397420653</v>
      </c>
      <c r="F93" s="77">
        <v>1829421.98</v>
      </c>
      <c r="G93" s="12">
        <v>1827955.49</v>
      </c>
      <c r="H93" s="24">
        <f>G93/F93*100</f>
        <v>99.91983861481756</v>
      </c>
      <c r="I93" s="15">
        <f aca="true" t="shared" si="8" ref="I93:I103">D93+G93</f>
        <v>6097607.07</v>
      </c>
    </row>
    <row r="94" spans="1:9" ht="39" customHeight="1">
      <c r="A94" s="87" t="s">
        <v>92</v>
      </c>
      <c r="B94" s="26" t="s">
        <v>23</v>
      </c>
      <c r="C94" s="30">
        <v>20766200</v>
      </c>
      <c r="D94" s="12">
        <v>20427001.55</v>
      </c>
      <c r="E94" s="25">
        <f t="shared" si="6"/>
        <v>98.36658392002388</v>
      </c>
      <c r="F94" s="77">
        <v>327352</v>
      </c>
      <c r="G94" s="12">
        <v>306205.78</v>
      </c>
      <c r="H94" s="24">
        <f>G94/F94*100</f>
        <v>93.54021970233877</v>
      </c>
      <c r="I94" s="15">
        <f t="shared" si="8"/>
        <v>20733207.330000002</v>
      </c>
    </row>
    <row r="95" spans="1:9" ht="20.25">
      <c r="A95" s="87" t="s">
        <v>93</v>
      </c>
      <c r="B95" s="26" t="s">
        <v>19</v>
      </c>
      <c r="C95" s="30">
        <v>1055800</v>
      </c>
      <c r="D95" s="12">
        <v>1051895.41</v>
      </c>
      <c r="E95" s="25">
        <f t="shared" si="6"/>
        <v>99.63017711687819</v>
      </c>
      <c r="F95" s="77">
        <v>28472968.35</v>
      </c>
      <c r="G95" s="12">
        <v>28457897.13</v>
      </c>
      <c r="H95" s="24">
        <f>G95/F95*100</f>
        <v>99.9470683217333</v>
      </c>
      <c r="I95" s="15">
        <f t="shared" si="8"/>
        <v>29509792.54</v>
      </c>
    </row>
    <row r="96" spans="1:10" ht="20.25">
      <c r="A96" s="86" t="s">
        <v>94</v>
      </c>
      <c r="B96" s="27" t="s">
        <v>38</v>
      </c>
      <c r="C96" s="72">
        <f>C97+C98+C99+C100+C101+C103+C102</f>
        <v>58155469</v>
      </c>
      <c r="D96" s="72">
        <f>D97+D98+D99+D100+D101+D103+D102</f>
        <v>57909438.86000001</v>
      </c>
      <c r="E96" s="28">
        <f>D96/C96*100</f>
        <v>99.57694410477544</v>
      </c>
      <c r="F96" s="72">
        <f>F97+F98+F99+F100+F101+F103</f>
        <v>14346713.2</v>
      </c>
      <c r="G96" s="72">
        <f>G97+G98+G99+G100+G101+G103</f>
        <v>12521353.36</v>
      </c>
      <c r="H96" s="29">
        <f>G96/F96*100</f>
        <v>87.27680818209986</v>
      </c>
      <c r="I96" s="35">
        <f>I97+I98+I99+I100+I101+I102+I103</f>
        <v>70430792.22</v>
      </c>
      <c r="J96" s="95" t="b">
        <f>D96+G96=I96</f>
        <v>1</v>
      </c>
    </row>
    <row r="97" spans="1:9" ht="20.25">
      <c r="A97" s="87" t="s">
        <v>183</v>
      </c>
      <c r="B97" s="26" t="s">
        <v>4</v>
      </c>
      <c r="C97" s="10">
        <v>532600</v>
      </c>
      <c r="D97" s="12">
        <v>532596.98</v>
      </c>
      <c r="E97" s="25">
        <f aca="true" t="shared" si="9" ref="E97:E126">D97/C97*100</f>
        <v>99.9994329703342</v>
      </c>
      <c r="F97" s="77"/>
      <c r="G97" s="12"/>
      <c r="H97" s="24"/>
      <c r="I97" s="15">
        <f t="shared" si="8"/>
        <v>532596.98</v>
      </c>
    </row>
    <row r="98" spans="1:9" ht="20.25">
      <c r="A98" s="87" t="s">
        <v>95</v>
      </c>
      <c r="B98" s="26" t="s">
        <v>26</v>
      </c>
      <c r="C98" s="10">
        <v>5784020</v>
      </c>
      <c r="D98" s="12">
        <v>5708503.45</v>
      </c>
      <c r="E98" s="25">
        <f t="shared" si="9"/>
        <v>98.69439334580447</v>
      </c>
      <c r="F98" s="77">
        <v>1239950.2</v>
      </c>
      <c r="G98" s="12">
        <v>1216080.1</v>
      </c>
      <c r="H98" s="24">
        <f aca="true" t="shared" si="10" ref="H98:H104">G98/F98*100</f>
        <v>98.07491462157111</v>
      </c>
      <c r="I98" s="15">
        <f t="shared" si="8"/>
        <v>6924583.550000001</v>
      </c>
    </row>
    <row r="99" spans="1:9" ht="20.25">
      <c r="A99" s="87" t="s">
        <v>96</v>
      </c>
      <c r="B99" s="26" t="s">
        <v>27</v>
      </c>
      <c r="C99" s="10">
        <v>815300</v>
      </c>
      <c r="D99" s="12">
        <v>797921.37</v>
      </c>
      <c r="E99" s="25">
        <f t="shared" si="9"/>
        <v>97.86843738501165</v>
      </c>
      <c r="F99" s="77">
        <v>2605491.43</v>
      </c>
      <c r="G99" s="12">
        <v>1677979.94</v>
      </c>
      <c r="H99" s="24">
        <f t="shared" si="10"/>
        <v>64.40166798015528</v>
      </c>
      <c r="I99" s="15">
        <f t="shared" si="8"/>
        <v>2475901.31</v>
      </c>
    </row>
    <row r="100" spans="1:9" ht="40.5">
      <c r="A100" s="87" t="s">
        <v>97</v>
      </c>
      <c r="B100" s="26" t="s">
        <v>28</v>
      </c>
      <c r="C100" s="10">
        <v>4167900</v>
      </c>
      <c r="D100" s="12">
        <v>4081528.86</v>
      </c>
      <c r="E100" s="25">
        <f t="shared" si="9"/>
        <v>97.92770603901245</v>
      </c>
      <c r="F100" s="77">
        <v>3565120</v>
      </c>
      <c r="G100" s="12">
        <v>3047604.41</v>
      </c>
      <c r="H100" s="24">
        <f t="shared" si="10"/>
        <v>85.48392228031595</v>
      </c>
      <c r="I100" s="15">
        <f t="shared" si="8"/>
        <v>7129133.27</v>
      </c>
    </row>
    <row r="101" spans="1:9" ht="20.25">
      <c r="A101" s="87" t="s">
        <v>98</v>
      </c>
      <c r="B101" s="26" t="s">
        <v>29</v>
      </c>
      <c r="C101" s="10">
        <v>34672249</v>
      </c>
      <c r="D101" s="12">
        <v>34610690.85</v>
      </c>
      <c r="E101" s="25">
        <f t="shared" si="9"/>
        <v>99.8224570030055</v>
      </c>
      <c r="F101" s="77">
        <v>6769542.31</v>
      </c>
      <c r="G101" s="12">
        <v>6422847</v>
      </c>
      <c r="H101" s="24">
        <f t="shared" si="10"/>
        <v>94.87860044115746</v>
      </c>
      <c r="I101" s="15">
        <f t="shared" si="8"/>
        <v>41033537.85</v>
      </c>
    </row>
    <row r="102" spans="1:9" ht="20.25">
      <c r="A102" s="87">
        <v>4110</v>
      </c>
      <c r="B102" s="26" t="s">
        <v>267</v>
      </c>
      <c r="C102" s="10">
        <v>144000</v>
      </c>
      <c r="D102" s="12">
        <v>144000</v>
      </c>
      <c r="E102" s="25">
        <f t="shared" si="9"/>
        <v>100</v>
      </c>
      <c r="F102" s="77"/>
      <c r="G102" s="12"/>
      <c r="H102" s="24"/>
      <c r="I102" s="15">
        <f t="shared" si="8"/>
        <v>144000</v>
      </c>
    </row>
    <row r="103" spans="1:10" ht="20.25">
      <c r="A103" s="87" t="s">
        <v>99</v>
      </c>
      <c r="B103" s="26" t="s">
        <v>30</v>
      </c>
      <c r="C103" s="10">
        <v>12039400</v>
      </c>
      <c r="D103" s="12">
        <v>12034197.35</v>
      </c>
      <c r="E103" s="25">
        <f t="shared" si="9"/>
        <v>99.95678646776418</v>
      </c>
      <c r="F103" s="77">
        <v>166609.26</v>
      </c>
      <c r="G103" s="12">
        <v>156841.91</v>
      </c>
      <c r="H103" s="24">
        <f t="shared" si="10"/>
        <v>94.13757074486736</v>
      </c>
      <c r="I103" s="15">
        <f t="shared" si="8"/>
        <v>12191039.26</v>
      </c>
      <c r="J103" s="78"/>
    </row>
    <row r="104" spans="1:10" ht="20.25">
      <c r="A104" s="86" t="s">
        <v>100</v>
      </c>
      <c r="B104" s="27" t="s">
        <v>40</v>
      </c>
      <c r="C104" s="72">
        <f>C105+C108+C110+C113</f>
        <v>24334832</v>
      </c>
      <c r="D104" s="72">
        <f>D105+D108+D110+D113</f>
        <v>23733318.580000002</v>
      </c>
      <c r="E104" s="28">
        <f>D104/C104*100</f>
        <v>97.52817927816392</v>
      </c>
      <c r="F104" s="72">
        <f>F105+F108+F110+F113</f>
        <v>10395863.97</v>
      </c>
      <c r="G104" s="72">
        <f>G105+G108+G110+G113</f>
        <v>9698725.46</v>
      </c>
      <c r="H104" s="29">
        <f t="shared" si="10"/>
        <v>93.29407818328735</v>
      </c>
      <c r="I104" s="35">
        <f>I105+I108+I110+I113</f>
        <v>33432044.040000003</v>
      </c>
      <c r="J104" s="95" t="b">
        <f>D104+G104=I104</f>
        <v>1</v>
      </c>
    </row>
    <row r="105" spans="1:9" ht="20.25">
      <c r="A105" s="91">
        <v>5010</v>
      </c>
      <c r="B105" s="70" t="s">
        <v>239</v>
      </c>
      <c r="C105" s="10">
        <f>C106+C107</f>
        <v>7934641</v>
      </c>
      <c r="D105" s="10">
        <f>D106+D107</f>
        <v>7670642.37</v>
      </c>
      <c r="E105" s="25">
        <f t="shared" si="9"/>
        <v>96.6728345995742</v>
      </c>
      <c r="F105" s="10">
        <f>F106+F107</f>
        <v>0</v>
      </c>
      <c r="G105" s="10">
        <f>G106+G107</f>
        <v>0</v>
      </c>
      <c r="H105" s="24">
        <v>0</v>
      </c>
      <c r="I105" s="15">
        <f aca="true" t="shared" si="11" ref="I105:I113">D105+G105</f>
        <v>7670642.37</v>
      </c>
    </row>
    <row r="106" spans="1:9" ht="74.25" customHeight="1">
      <c r="A106" s="89" t="s">
        <v>184</v>
      </c>
      <c r="B106" s="55" t="s">
        <v>185</v>
      </c>
      <c r="C106" s="73">
        <v>6596101</v>
      </c>
      <c r="D106" s="57">
        <v>6368594.4</v>
      </c>
      <c r="E106" s="25">
        <f t="shared" si="9"/>
        <v>96.55089271677313</v>
      </c>
      <c r="F106" s="76"/>
      <c r="G106" s="57"/>
      <c r="H106" s="59"/>
      <c r="I106" s="60">
        <f t="shared" si="11"/>
        <v>6368594.4</v>
      </c>
    </row>
    <row r="107" spans="1:9" ht="66.75" customHeight="1">
      <c r="A107" s="89" t="s">
        <v>186</v>
      </c>
      <c r="B107" s="55" t="s">
        <v>21</v>
      </c>
      <c r="C107" s="73">
        <v>1338540</v>
      </c>
      <c r="D107" s="57">
        <v>1302047.97</v>
      </c>
      <c r="E107" s="25">
        <f t="shared" si="9"/>
        <v>97.273743780537</v>
      </c>
      <c r="F107" s="76"/>
      <c r="G107" s="57"/>
      <c r="H107" s="59"/>
      <c r="I107" s="60">
        <f t="shared" si="11"/>
        <v>1302047.97</v>
      </c>
    </row>
    <row r="108" spans="1:9" ht="63.75" customHeight="1">
      <c r="A108" s="87">
        <v>5020</v>
      </c>
      <c r="B108" s="70" t="s">
        <v>240</v>
      </c>
      <c r="C108" s="10">
        <f>C109</f>
        <v>11500</v>
      </c>
      <c r="D108" s="10">
        <f>D109</f>
        <v>6815</v>
      </c>
      <c r="E108" s="25">
        <f t="shared" si="9"/>
        <v>59.26086956521739</v>
      </c>
      <c r="F108" s="10">
        <f>F109</f>
        <v>0</v>
      </c>
      <c r="G108" s="10">
        <f>G109</f>
        <v>0</v>
      </c>
      <c r="H108" s="24">
        <v>0</v>
      </c>
      <c r="I108" s="15">
        <f t="shared" si="11"/>
        <v>6815</v>
      </c>
    </row>
    <row r="109" spans="1:9" ht="72.75" customHeight="1">
      <c r="A109" s="89" t="s">
        <v>187</v>
      </c>
      <c r="B109" s="55" t="s">
        <v>20</v>
      </c>
      <c r="C109" s="73">
        <v>11500</v>
      </c>
      <c r="D109" s="57">
        <v>6815</v>
      </c>
      <c r="E109" s="25">
        <f t="shared" si="9"/>
        <v>59.26086956521739</v>
      </c>
      <c r="F109" s="76"/>
      <c r="G109" s="57"/>
      <c r="H109" s="59"/>
      <c r="I109" s="60">
        <f t="shared" si="11"/>
        <v>6815</v>
      </c>
    </row>
    <row r="110" spans="1:9" ht="72.75" customHeight="1">
      <c r="A110" s="87">
        <v>5030</v>
      </c>
      <c r="B110" s="70" t="s">
        <v>241</v>
      </c>
      <c r="C110" s="10">
        <f>C111+C112</f>
        <v>15691991</v>
      </c>
      <c r="D110" s="10">
        <f>D111+D112</f>
        <v>15403660.55</v>
      </c>
      <c r="E110" s="25">
        <f t="shared" si="9"/>
        <v>98.16256299152862</v>
      </c>
      <c r="F110" s="10">
        <f>F111+F112</f>
        <v>10358363.97</v>
      </c>
      <c r="G110" s="10">
        <f>G111+G112</f>
        <v>9661225.46</v>
      </c>
      <c r="H110" s="24">
        <f>G110/F110*100</f>
        <v>93.2698009838324</v>
      </c>
      <c r="I110" s="15">
        <f t="shared" si="11"/>
        <v>25064886.01</v>
      </c>
    </row>
    <row r="111" spans="1:9" ht="78" customHeight="1">
      <c r="A111" s="89" t="s">
        <v>101</v>
      </c>
      <c r="B111" s="55" t="s">
        <v>102</v>
      </c>
      <c r="C111" s="73">
        <v>13024291</v>
      </c>
      <c r="D111" s="57">
        <v>12908169.6</v>
      </c>
      <c r="E111" s="25">
        <f t="shared" si="9"/>
        <v>99.1084244048294</v>
      </c>
      <c r="F111" s="76">
        <v>10358363.97</v>
      </c>
      <c r="G111" s="57">
        <v>9661225.46</v>
      </c>
      <c r="H111" s="59">
        <f>G111/F111*100</f>
        <v>93.2698009838324</v>
      </c>
      <c r="I111" s="60">
        <f t="shared" si="11"/>
        <v>22569395.060000002</v>
      </c>
    </row>
    <row r="112" spans="1:9" ht="85.5" customHeight="1">
      <c r="A112" s="89" t="s">
        <v>188</v>
      </c>
      <c r="B112" s="55" t="s">
        <v>189</v>
      </c>
      <c r="C112" s="73">
        <v>2667700</v>
      </c>
      <c r="D112" s="57">
        <v>2495490.95</v>
      </c>
      <c r="E112" s="25">
        <f t="shared" si="9"/>
        <v>93.54466206844847</v>
      </c>
      <c r="F112" s="76"/>
      <c r="G112" s="57"/>
      <c r="H112" s="59"/>
      <c r="I112" s="60">
        <f t="shared" si="11"/>
        <v>2495490.95</v>
      </c>
    </row>
    <row r="113" spans="1:9" ht="85.5" customHeight="1">
      <c r="A113" s="87">
        <v>5060</v>
      </c>
      <c r="B113" s="70" t="s">
        <v>242</v>
      </c>
      <c r="C113" s="10">
        <f>C114+C115</f>
        <v>696700</v>
      </c>
      <c r="D113" s="10">
        <f>D114+D115</f>
        <v>652200.6599999999</v>
      </c>
      <c r="E113" s="25">
        <f t="shared" si="9"/>
        <v>93.61284053394573</v>
      </c>
      <c r="F113" s="10">
        <f>F114+F115</f>
        <v>37500</v>
      </c>
      <c r="G113" s="10">
        <f>G114+G115</f>
        <v>37500</v>
      </c>
      <c r="H113" s="24">
        <f>G113/F113*100</f>
        <v>100</v>
      </c>
      <c r="I113" s="15">
        <f t="shared" si="11"/>
        <v>689700.6599999999</v>
      </c>
    </row>
    <row r="114" spans="1:9" ht="111" customHeight="1">
      <c r="A114" s="89" t="s">
        <v>190</v>
      </c>
      <c r="B114" s="55" t="s">
        <v>191</v>
      </c>
      <c r="C114" s="73">
        <v>272300</v>
      </c>
      <c r="D114" s="57">
        <v>235091.5</v>
      </c>
      <c r="E114" s="25">
        <f t="shared" si="9"/>
        <v>86.33547557840618</v>
      </c>
      <c r="F114" s="76"/>
      <c r="G114" s="57"/>
      <c r="H114" s="59"/>
      <c r="I114" s="60">
        <f>SUM(I115:I116)</f>
        <v>163214587.78</v>
      </c>
    </row>
    <row r="115" spans="1:9" ht="40.5">
      <c r="A115" s="89" t="s">
        <v>192</v>
      </c>
      <c r="B115" s="55" t="s">
        <v>193</v>
      </c>
      <c r="C115" s="73">
        <v>424400</v>
      </c>
      <c r="D115" s="57">
        <v>417109.16</v>
      </c>
      <c r="E115" s="25">
        <f t="shared" si="9"/>
        <v>98.28208294062205</v>
      </c>
      <c r="F115" s="76">
        <v>37500</v>
      </c>
      <c r="G115" s="57">
        <v>37500</v>
      </c>
      <c r="H115" s="59">
        <f aca="true" t="shared" si="12" ref="H115:H120">G115/F115*100</f>
        <v>100</v>
      </c>
      <c r="I115" s="60">
        <f>D115+G115</f>
        <v>454609.16</v>
      </c>
    </row>
    <row r="116" spans="1:10" ht="20.25">
      <c r="A116" s="86" t="s">
        <v>103</v>
      </c>
      <c r="B116" s="27" t="s">
        <v>3</v>
      </c>
      <c r="C116" s="72">
        <f>C117+C121+C122+C126+C127</f>
        <v>111048924</v>
      </c>
      <c r="D116" s="72">
        <f>D117+D121+D122+D126+D127</f>
        <v>94991460.05000001</v>
      </c>
      <c r="E116" s="28">
        <f>D116/C116*100</f>
        <v>85.54018952043157</v>
      </c>
      <c r="F116" s="72">
        <f>F117+F121+F122+F126+F127+F118</f>
        <v>81624482</v>
      </c>
      <c r="G116" s="72">
        <f>G117+G121+G122+G126+G127+G118</f>
        <v>67768518.57</v>
      </c>
      <c r="H116" s="29">
        <f t="shared" si="12"/>
        <v>83.02474565167837</v>
      </c>
      <c r="I116" s="35">
        <f>I117+I118+I121+I122+I126+I127</f>
        <v>162759978.62</v>
      </c>
      <c r="J116" s="95" t="b">
        <f>D116+G116=I116</f>
        <v>1</v>
      </c>
    </row>
    <row r="117" spans="1:10" ht="79.5" customHeight="1">
      <c r="A117" s="87" t="s">
        <v>194</v>
      </c>
      <c r="B117" s="26" t="s">
        <v>195</v>
      </c>
      <c r="C117" s="10">
        <v>5398266</v>
      </c>
      <c r="D117" s="12">
        <v>5365871.34</v>
      </c>
      <c r="E117" s="25">
        <f t="shared" si="9"/>
        <v>99.39990619209946</v>
      </c>
      <c r="F117" s="77">
        <v>60000</v>
      </c>
      <c r="G117" s="12">
        <v>58400</v>
      </c>
      <c r="H117" s="24">
        <f t="shared" si="12"/>
        <v>97.33333333333334</v>
      </c>
      <c r="I117" s="15">
        <f aca="true" t="shared" si="13" ref="I117:I137">D117+G117</f>
        <v>5424271.34</v>
      </c>
      <c r="J117" s="78"/>
    </row>
    <row r="118" spans="1:10" ht="40.5">
      <c r="A118" s="87">
        <v>6020</v>
      </c>
      <c r="B118" s="67" t="s">
        <v>247</v>
      </c>
      <c r="C118" s="10"/>
      <c r="D118" s="12"/>
      <c r="E118" s="25"/>
      <c r="F118" s="77">
        <f>F119+F120</f>
        <v>41995444</v>
      </c>
      <c r="G118" s="77">
        <f>G119+G120</f>
        <v>33371868.44</v>
      </c>
      <c r="H118" s="24">
        <f t="shared" si="12"/>
        <v>79.46544972830863</v>
      </c>
      <c r="I118" s="15">
        <f t="shared" si="13"/>
        <v>33371868.44</v>
      </c>
      <c r="J118" s="78"/>
    </row>
    <row r="119" spans="1:10" ht="20.25">
      <c r="A119" s="89">
        <v>6021</v>
      </c>
      <c r="B119" s="79" t="s">
        <v>248</v>
      </c>
      <c r="C119" s="73"/>
      <c r="D119" s="57"/>
      <c r="E119" s="25"/>
      <c r="F119" s="76">
        <v>40706413</v>
      </c>
      <c r="G119" s="57">
        <v>32728589.3</v>
      </c>
      <c r="H119" s="59">
        <f t="shared" si="12"/>
        <v>80.40155564677242</v>
      </c>
      <c r="I119" s="60">
        <f t="shared" si="13"/>
        <v>32728589.3</v>
      </c>
      <c r="J119" s="78"/>
    </row>
    <row r="120" spans="1:10" ht="79.5" customHeight="1">
      <c r="A120" s="89">
        <v>6022</v>
      </c>
      <c r="B120" s="79" t="s">
        <v>271</v>
      </c>
      <c r="C120" s="73"/>
      <c r="D120" s="57"/>
      <c r="E120" s="25"/>
      <c r="F120" s="76">
        <v>1289031</v>
      </c>
      <c r="G120" s="57">
        <v>643279.14</v>
      </c>
      <c r="H120" s="59">
        <f t="shared" si="12"/>
        <v>49.90408609257651</v>
      </c>
      <c r="I120" s="60">
        <f t="shared" si="13"/>
        <v>643279.14</v>
      </c>
      <c r="J120" s="78"/>
    </row>
    <row r="121" spans="1:9" ht="40.5">
      <c r="A121" s="87" t="s">
        <v>196</v>
      </c>
      <c r="B121" s="26" t="s">
        <v>197</v>
      </c>
      <c r="C121" s="10">
        <v>3706323</v>
      </c>
      <c r="D121" s="12">
        <v>3706323</v>
      </c>
      <c r="E121" s="25">
        <f t="shared" si="9"/>
        <v>100</v>
      </c>
      <c r="F121" s="77"/>
      <c r="G121" s="12"/>
      <c r="H121" s="24"/>
      <c r="I121" s="15">
        <f t="shared" si="13"/>
        <v>3706323</v>
      </c>
    </row>
    <row r="122" spans="1:9" ht="48" customHeight="1">
      <c r="A122" s="87">
        <v>6050</v>
      </c>
      <c r="B122" s="67" t="s">
        <v>243</v>
      </c>
      <c r="C122" s="10">
        <f>C124+C125+C123</f>
        <v>3475000</v>
      </c>
      <c r="D122" s="10">
        <f>D124+D125+D123</f>
        <v>3352285.42</v>
      </c>
      <c r="E122" s="25">
        <f t="shared" si="9"/>
        <v>96.46864517985611</v>
      </c>
      <c r="F122" s="10">
        <f>F124+F125+F123</f>
        <v>0</v>
      </c>
      <c r="G122" s="10">
        <f>G124+G125+G123</f>
        <v>0</v>
      </c>
      <c r="H122" s="24">
        <v>0</v>
      </c>
      <c r="I122" s="15">
        <f t="shared" si="13"/>
        <v>3352285.42</v>
      </c>
    </row>
    <row r="123" spans="1:9" ht="69" customHeight="1">
      <c r="A123" s="89">
        <v>6051</v>
      </c>
      <c r="B123" s="79" t="s">
        <v>268</v>
      </c>
      <c r="C123" s="73">
        <v>680000</v>
      </c>
      <c r="D123" s="73">
        <v>678025</v>
      </c>
      <c r="E123" s="58">
        <f t="shared" si="9"/>
        <v>99.7095588235294</v>
      </c>
      <c r="F123" s="73"/>
      <c r="G123" s="73"/>
      <c r="H123" s="59"/>
      <c r="I123" s="60">
        <f t="shared" si="13"/>
        <v>678025</v>
      </c>
    </row>
    <row r="124" spans="1:9" ht="71.25" customHeight="1">
      <c r="A124" s="89" t="s">
        <v>198</v>
      </c>
      <c r="B124" s="55" t="s">
        <v>199</v>
      </c>
      <c r="C124" s="73">
        <v>2400000</v>
      </c>
      <c r="D124" s="57">
        <v>2279561.92</v>
      </c>
      <c r="E124" s="25">
        <f t="shared" si="9"/>
        <v>94.98174666666667</v>
      </c>
      <c r="F124" s="76"/>
      <c r="G124" s="57"/>
      <c r="H124" s="59"/>
      <c r="I124" s="60">
        <f t="shared" si="13"/>
        <v>2279561.92</v>
      </c>
    </row>
    <row r="125" spans="1:9" ht="87.75" customHeight="1">
      <c r="A125" s="89" t="s">
        <v>200</v>
      </c>
      <c r="B125" s="55" t="s">
        <v>201</v>
      </c>
      <c r="C125" s="73">
        <v>395000</v>
      </c>
      <c r="D125" s="57">
        <v>394698.5</v>
      </c>
      <c r="E125" s="25">
        <f t="shared" si="9"/>
        <v>99.92367088607595</v>
      </c>
      <c r="F125" s="76"/>
      <c r="G125" s="57"/>
      <c r="H125" s="59"/>
      <c r="I125" s="60">
        <f t="shared" si="13"/>
        <v>394698.5</v>
      </c>
    </row>
    <row r="126" spans="1:9" ht="32.25" customHeight="1">
      <c r="A126" s="87" t="s">
        <v>104</v>
      </c>
      <c r="B126" s="26" t="s">
        <v>31</v>
      </c>
      <c r="C126" s="10">
        <v>83249544</v>
      </c>
      <c r="D126" s="12">
        <v>82566980.29</v>
      </c>
      <c r="E126" s="25">
        <f t="shared" si="9"/>
        <v>99.18009916066327</v>
      </c>
      <c r="F126" s="77">
        <v>24251145</v>
      </c>
      <c r="G126" s="12">
        <v>19020358.08</v>
      </c>
      <c r="H126" s="24">
        <f>G126/F126*100</f>
        <v>78.43076308355748</v>
      </c>
      <c r="I126" s="15">
        <f t="shared" si="13"/>
        <v>101587338.37</v>
      </c>
    </row>
    <row r="127" spans="1:9" ht="303.75" customHeight="1">
      <c r="A127" s="87">
        <v>6150</v>
      </c>
      <c r="B127" s="26" t="s">
        <v>269</v>
      </c>
      <c r="C127" s="10">
        <v>15219791</v>
      </c>
      <c r="D127" s="12">
        <v>0</v>
      </c>
      <c r="E127" s="25">
        <f>D127/C127*100</f>
        <v>0</v>
      </c>
      <c r="F127" s="77">
        <v>15317893</v>
      </c>
      <c r="G127" s="12">
        <v>15317892.05</v>
      </c>
      <c r="H127" s="24">
        <f>G127/F127*100</f>
        <v>99.99999379810266</v>
      </c>
      <c r="I127" s="15">
        <f t="shared" si="13"/>
        <v>15317892.05</v>
      </c>
    </row>
    <row r="128" spans="1:10" ht="20.25">
      <c r="A128" s="86">
        <v>6300</v>
      </c>
      <c r="B128" s="27" t="s">
        <v>249</v>
      </c>
      <c r="C128" s="72">
        <f>C129+C130+C132</f>
        <v>0</v>
      </c>
      <c r="D128" s="72">
        <f>D129+D130+D132</f>
        <v>0</v>
      </c>
      <c r="E128" s="29">
        <v>0</v>
      </c>
      <c r="F128" s="72">
        <f>F129+F130+F132</f>
        <v>121197478</v>
      </c>
      <c r="G128" s="72">
        <f>G129+G130+G132</f>
        <v>104154963.98</v>
      </c>
      <c r="H128" s="29">
        <f aca="true" t="shared" si="14" ref="H128:H137">G128/F128*100</f>
        <v>85.93822717994182</v>
      </c>
      <c r="I128" s="35">
        <f>I129+I130+I132</f>
        <v>104154963.98</v>
      </c>
      <c r="J128" s="95" t="b">
        <f>D128+G128=I128</f>
        <v>1</v>
      </c>
    </row>
    <row r="129" spans="1:9" ht="40.5">
      <c r="A129" s="87">
        <v>6310</v>
      </c>
      <c r="B129" s="70" t="s">
        <v>250</v>
      </c>
      <c r="C129" s="10"/>
      <c r="D129" s="12"/>
      <c r="E129" s="25"/>
      <c r="F129" s="77">
        <v>117497337</v>
      </c>
      <c r="G129" s="12">
        <v>100929910.5</v>
      </c>
      <c r="H129" s="24">
        <f t="shared" si="14"/>
        <v>85.89974298736661</v>
      </c>
      <c r="I129" s="15">
        <f t="shared" si="13"/>
        <v>100929910.5</v>
      </c>
    </row>
    <row r="130" spans="1:9" ht="20.25">
      <c r="A130" s="87">
        <v>6320</v>
      </c>
      <c r="B130" s="70" t="s">
        <v>251</v>
      </c>
      <c r="C130" s="10"/>
      <c r="D130" s="12"/>
      <c r="E130" s="25"/>
      <c r="F130" s="77">
        <f>F131</f>
        <v>2500000</v>
      </c>
      <c r="G130" s="77">
        <f>G131</f>
        <v>2024920.28</v>
      </c>
      <c r="H130" s="24">
        <f t="shared" si="14"/>
        <v>80.9968112</v>
      </c>
      <c r="I130" s="15">
        <f t="shared" si="13"/>
        <v>2024920.28</v>
      </c>
    </row>
    <row r="131" spans="1:9" ht="40.5">
      <c r="A131" s="89">
        <v>6324</v>
      </c>
      <c r="B131" s="80" t="s">
        <v>252</v>
      </c>
      <c r="C131" s="73"/>
      <c r="D131" s="57"/>
      <c r="E131" s="58"/>
      <c r="F131" s="76">
        <v>2500000</v>
      </c>
      <c r="G131" s="57">
        <v>2024920.28</v>
      </c>
      <c r="H131" s="24">
        <f t="shared" si="14"/>
        <v>80.9968112</v>
      </c>
      <c r="I131" s="60">
        <f t="shared" si="13"/>
        <v>2024920.28</v>
      </c>
    </row>
    <row r="132" spans="1:9" ht="40.5">
      <c r="A132" s="87">
        <v>6430</v>
      </c>
      <c r="B132" s="70" t="s">
        <v>253</v>
      </c>
      <c r="C132" s="10"/>
      <c r="D132" s="12"/>
      <c r="E132" s="25"/>
      <c r="F132" s="77">
        <v>1200141</v>
      </c>
      <c r="G132" s="12">
        <v>1200133.2</v>
      </c>
      <c r="H132" s="24">
        <f t="shared" si="14"/>
        <v>99.99935007636603</v>
      </c>
      <c r="I132" s="15">
        <f t="shared" si="13"/>
        <v>1200133.2</v>
      </c>
    </row>
    <row r="133" spans="1:10" ht="63" customHeight="1">
      <c r="A133" s="86" t="s">
        <v>105</v>
      </c>
      <c r="B133" s="27" t="s">
        <v>41</v>
      </c>
      <c r="C133" s="72">
        <f>C134+C135+C136</f>
        <v>40656192.4</v>
      </c>
      <c r="D133" s="72">
        <f>D134+D135+D136</f>
        <v>40649923.78</v>
      </c>
      <c r="E133" s="28">
        <f>D133/C133*100</f>
        <v>99.98458138937772</v>
      </c>
      <c r="F133" s="72">
        <f>F134+F135+F136</f>
        <v>96934473.99</v>
      </c>
      <c r="G133" s="72">
        <f>G134+G135+G136</f>
        <v>84671320.74</v>
      </c>
      <c r="H133" s="29">
        <f t="shared" si="14"/>
        <v>87.3490279100652</v>
      </c>
      <c r="I133" s="35">
        <f>I134+I135+I136</f>
        <v>125321244.52</v>
      </c>
      <c r="J133" s="95" t="b">
        <f>D133+G133=I133</f>
        <v>1</v>
      </c>
    </row>
    <row r="134" spans="1:9" ht="35.25" customHeight="1">
      <c r="A134" s="87" t="s">
        <v>202</v>
      </c>
      <c r="B134" s="26" t="s">
        <v>32</v>
      </c>
      <c r="C134" s="10">
        <v>19967700</v>
      </c>
      <c r="D134" s="12">
        <v>19967700</v>
      </c>
      <c r="E134" s="25">
        <f aca="true" t="shared" si="15" ref="E134:E141">D134/C134*100</f>
        <v>100</v>
      </c>
      <c r="F134" s="77"/>
      <c r="G134" s="12"/>
      <c r="H134" s="24"/>
      <c r="I134" s="15">
        <f t="shared" si="13"/>
        <v>19967700</v>
      </c>
    </row>
    <row r="135" spans="1:9" ht="46.5" customHeight="1">
      <c r="A135" s="87" t="s">
        <v>106</v>
      </c>
      <c r="B135" s="26" t="s">
        <v>107</v>
      </c>
      <c r="C135" s="10">
        <v>19393870</v>
      </c>
      <c r="D135" s="12">
        <v>19393035.15</v>
      </c>
      <c r="E135" s="25">
        <f t="shared" si="15"/>
        <v>99.9956952892847</v>
      </c>
      <c r="F135" s="77">
        <v>96671213.39</v>
      </c>
      <c r="G135" s="12">
        <v>84411244.08</v>
      </c>
      <c r="H135" s="24">
        <f t="shared" si="14"/>
        <v>87.31786963246267</v>
      </c>
      <c r="I135" s="15">
        <f t="shared" si="13"/>
        <v>103804279.22999999</v>
      </c>
    </row>
    <row r="136" spans="1:9" ht="54" customHeight="1">
      <c r="A136" s="87">
        <v>6660</v>
      </c>
      <c r="B136" s="67" t="s">
        <v>244</v>
      </c>
      <c r="C136" s="10">
        <f>C137</f>
        <v>1294622.4</v>
      </c>
      <c r="D136" s="10">
        <f>D137</f>
        <v>1289188.63</v>
      </c>
      <c r="E136" s="25">
        <f t="shared" si="15"/>
        <v>99.58028147821327</v>
      </c>
      <c r="F136" s="10">
        <f>F137</f>
        <v>263260.6</v>
      </c>
      <c r="G136" s="10">
        <f>G137</f>
        <v>260076.66</v>
      </c>
      <c r="H136" s="24">
        <f t="shared" si="14"/>
        <v>98.79057481446142</v>
      </c>
      <c r="I136" s="15">
        <f t="shared" si="13"/>
        <v>1549265.2899999998</v>
      </c>
    </row>
    <row r="137" spans="1:9" ht="31.5" customHeight="1">
      <c r="A137" s="89" t="s">
        <v>108</v>
      </c>
      <c r="B137" s="55" t="s">
        <v>14</v>
      </c>
      <c r="C137" s="73">
        <v>1294622.4</v>
      </c>
      <c r="D137" s="57">
        <v>1289188.63</v>
      </c>
      <c r="E137" s="25">
        <f t="shared" si="15"/>
        <v>99.58028147821327</v>
      </c>
      <c r="F137" s="76">
        <v>263260.6</v>
      </c>
      <c r="G137" s="57">
        <v>260076.66</v>
      </c>
      <c r="H137" s="24">
        <f t="shared" si="14"/>
        <v>98.79057481446142</v>
      </c>
      <c r="I137" s="60">
        <f t="shared" si="13"/>
        <v>1549265.2899999998</v>
      </c>
    </row>
    <row r="138" spans="1:10" ht="20.25">
      <c r="A138" s="86" t="s">
        <v>203</v>
      </c>
      <c r="B138" s="27" t="s">
        <v>39</v>
      </c>
      <c r="C138" s="72">
        <f>C139</f>
        <v>2822990</v>
      </c>
      <c r="D138" s="72">
        <f>D139</f>
        <v>2822820</v>
      </c>
      <c r="E138" s="28">
        <f>D138/C138*100</f>
        <v>99.99397801621684</v>
      </c>
      <c r="F138" s="72">
        <f>F139</f>
        <v>0</v>
      </c>
      <c r="G138" s="72">
        <f>G139</f>
        <v>0</v>
      </c>
      <c r="H138" s="29">
        <v>0</v>
      </c>
      <c r="I138" s="35">
        <f>I139</f>
        <v>2822820</v>
      </c>
      <c r="J138" s="95" t="b">
        <f>D138+G138=I138</f>
        <v>1</v>
      </c>
    </row>
    <row r="139" spans="1:9" s="65" customFormat="1" ht="39" customHeight="1">
      <c r="A139" s="91">
        <v>7210</v>
      </c>
      <c r="B139" s="67" t="s">
        <v>245</v>
      </c>
      <c r="C139" s="10">
        <f>C140+C141</f>
        <v>2822990</v>
      </c>
      <c r="D139" s="10">
        <f>D140+D141</f>
        <v>2822820</v>
      </c>
      <c r="E139" s="25">
        <f t="shared" si="15"/>
        <v>99.99397801621684</v>
      </c>
      <c r="F139" s="10">
        <f>F140+F141</f>
        <v>0</v>
      </c>
      <c r="G139" s="10">
        <f>G140+G141</f>
        <v>0</v>
      </c>
      <c r="H139" s="24">
        <v>0</v>
      </c>
      <c r="I139" s="15">
        <f aca="true" t="shared" si="16" ref="I139:I148">D139+G139</f>
        <v>2822820</v>
      </c>
    </row>
    <row r="140" spans="1:9" ht="55.5" customHeight="1">
      <c r="A140" s="89" t="s">
        <v>204</v>
      </c>
      <c r="B140" s="55" t="s">
        <v>205</v>
      </c>
      <c r="C140" s="73">
        <v>1581300</v>
      </c>
      <c r="D140" s="57">
        <v>1581130</v>
      </c>
      <c r="E140" s="25">
        <f t="shared" si="15"/>
        <v>99.98924935179915</v>
      </c>
      <c r="F140" s="76"/>
      <c r="G140" s="57"/>
      <c r="H140" s="59"/>
      <c r="I140" s="60">
        <f t="shared" si="16"/>
        <v>1581130</v>
      </c>
    </row>
    <row r="141" spans="1:9" ht="57.75" customHeight="1">
      <c r="A141" s="89" t="s">
        <v>206</v>
      </c>
      <c r="B141" s="55" t="s">
        <v>207</v>
      </c>
      <c r="C141" s="73">
        <v>1241690</v>
      </c>
      <c r="D141" s="57">
        <v>1241690</v>
      </c>
      <c r="E141" s="25">
        <f t="shared" si="15"/>
        <v>100</v>
      </c>
      <c r="F141" s="76"/>
      <c r="G141" s="57"/>
      <c r="H141" s="59"/>
      <c r="I141" s="60">
        <f t="shared" si="16"/>
        <v>1241690</v>
      </c>
    </row>
    <row r="142" spans="1:10" ht="40.5">
      <c r="A142" s="86">
        <v>7300</v>
      </c>
      <c r="B142" s="27" t="s">
        <v>254</v>
      </c>
      <c r="C142" s="28">
        <f>C143</f>
        <v>0</v>
      </c>
      <c r="D142" s="28">
        <f>D143</f>
        <v>0</v>
      </c>
      <c r="E142" s="29">
        <v>0</v>
      </c>
      <c r="F142" s="33">
        <f>F143</f>
        <v>635700</v>
      </c>
      <c r="G142" s="33">
        <f>G143</f>
        <v>52810</v>
      </c>
      <c r="H142" s="29">
        <v>0</v>
      </c>
      <c r="I142" s="35">
        <f>I143</f>
        <v>52810</v>
      </c>
      <c r="J142" s="95" t="b">
        <f>D142+G142=I142</f>
        <v>1</v>
      </c>
    </row>
    <row r="143" spans="1:9" ht="20.25">
      <c r="A143" s="87">
        <v>7310</v>
      </c>
      <c r="B143" s="70" t="s">
        <v>255</v>
      </c>
      <c r="C143" s="10"/>
      <c r="D143" s="12"/>
      <c r="E143" s="25"/>
      <c r="F143" s="77">
        <v>635700</v>
      </c>
      <c r="G143" s="12">
        <v>52810</v>
      </c>
      <c r="H143" s="24">
        <f aca="true" t="shared" si="17" ref="H143:H148">G143/F143*100</f>
        <v>8.307377693880762</v>
      </c>
      <c r="I143" s="15">
        <f t="shared" si="16"/>
        <v>52810</v>
      </c>
    </row>
    <row r="144" spans="1:10" ht="40.5">
      <c r="A144" s="86" t="s">
        <v>109</v>
      </c>
      <c r="B144" s="27" t="s">
        <v>42</v>
      </c>
      <c r="C144" s="72">
        <f>C145</f>
        <v>941000</v>
      </c>
      <c r="D144" s="72">
        <f>D145</f>
        <v>896263.11</v>
      </c>
      <c r="E144" s="28">
        <f>D144/C144*100</f>
        <v>95.24581402763019</v>
      </c>
      <c r="F144" s="33">
        <f>F145+F146</f>
        <v>137102283</v>
      </c>
      <c r="G144" s="33">
        <f>G145+G146</f>
        <v>116112603.11</v>
      </c>
      <c r="H144" s="29">
        <f t="shared" si="17"/>
        <v>84.69049571552357</v>
      </c>
      <c r="I144" s="35">
        <f>I145+I146</f>
        <v>117008866.22</v>
      </c>
      <c r="J144" s="95" t="b">
        <f>D144+G144=I144</f>
        <v>1</v>
      </c>
    </row>
    <row r="145" spans="1:9" ht="37.5" customHeight="1">
      <c r="A145" s="87" t="s">
        <v>110</v>
      </c>
      <c r="B145" s="26" t="s">
        <v>111</v>
      </c>
      <c r="C145" s="10">
        <v>941000</v>
      </c>
      <c r="D145" s="12">
        <v>896263.11</v>
      </c>
      <c r="E145" s="25">
        <f aca="true" t="shared" si="18" ref="E145:E157">D145/C145*100</f>
        <v>95.24581402763019</v>
      </c>
      <c r="F145" s="77">
        <v>20426218</v>
      </c>
      <c r="G145" s="12">
        <v>4426669.91</v>
      </c>
      <c r="H145" s="24">
        <f t="shared" si="17"/>
        <v>21.671510164045053</v>
      </c>
      <c r="I145" s="15">
        <f t="shared" si="16"/>
        <v>5322933.0200000005</v>
      </c>
    </row>
    <row r="146" spans="1:9" ht="40.5">
      <c r="A146" s="87">
        <v>7470</v>
      </c>
      <c r="B146" s="70" t="s">
        <v>256</v>
      </c>
      <c r="C146" s="10"/>
      <c r="D146" s="12"/>
      <c r="E146" s="25"/>
      <c r="F146" s="77">
        <v>116676065</v>
      </c>
      <c r="G146" s="12">
        <v>111685933.2</v>
      </c>
      <c r="H146" s="24">
        <f t="shared" si="17"/>
        <v>95.72308870718258</v>
      </c>
      <c r="I146" s="15">
        <f t="shared" si="16"/>
        <v>111685933.2</v>
      </c>
    </row>
    <row r="147" spans="1:10" ht="51.75" customHeight="1">
      <c r="A147" s="86" t="s">
        <v>112</v>
      </c>
      <c r="B147" s="27" t="s">
        <v>43</v>
      </c>
      <c r="C147" s="72">
        <f>C148</f>
        <v>905570</v>
      </c>
      <c r="D147" s="72">
        <f>D148</f>
        <v>905533.24</v>
      </c>
      <c r="E147" s="28">
        <f>D147/C147*100</f>
        <v>99.99594067824685</v>
      </c>
      <c r="F147" s="72">
        <f>F148</f>
        <v>11163</v>
      </c>
      <c r="G147" s="72">
        <f>G148</f>
        <v>243.44</v>
      </c>
      <c r="H147" s="29">
        <f t="shared" si="17"/>
        <v>2.1807757771208456</v>
      </c>
      <c r="I147" s="35">
        <f>I148</f>
        <v>905776.6799999999</v>
      </c>
      <c r="J147" s="95" t="b">
        <f>D147+G147=I147</f>
        <v>1</v>
      </c>
    </row>
    <row r="148" spans="1:9" ht="20.25">
      <c r="A148" s="87" t="s">
        <v>113</v>
      </c>
      <c r="B148" s="26" t="s">
        <v>114</v>
      </c>
      <c r="C148" s="10">
        <v>905570</v>
      </c>
      <c r="D148" s="12">
        <v>905533.24</v>
      </c>
      <c r="E148" s="25">
        <f t="shared" si="18"/>
        <v>99.99594067824685</v>
      </c>
      <c r="F148" s="77">
        <v>11163</v>
      </c>
      <c r="G148" s="12">
        <v>243.44</v>
      </c>
      <c r="H148" s="24">
        <f t="shared" si="17"/>
        <v>2.1807757771208456</v>
      </c>
      <c r="I148" s="15">
        <f t="shared" si="16"/>
        <v>905776.6799999999</v>
      </c>
    </row>
    <row r="149" spans="1:10" ht="41.25" customHeight="1">
      <c r="A149" s="86" t="s">
        <v>115</v>
      </c>
      <c r="B149" s="27" t="s">
        <v>44</v>
      </c>
      <c r="C149" s="72">
        <f>C150+C151+C153+C154+C155+C156+C157</f>
        <v>28862025.369999997</v>
      </c>
      <c r="D149" s="72">
        <f>D150+D151+D153+D154+D155+D156+D157</f>
        <v>25392736.24</v>
      </c>
      <c r="E149" s="28">
        <f>D149/C149*100</f>
        <v>87.97974471463782</v>
      </c>
      <c r="F149" s="72">
        <f>F150+F151+F153+F154+F155+F156+F157</f>
        <v>8307395.93</v>
      </c>
      <c r="G149" s="72">
        <f>G150+G151+G153+G154+G155+G156+G157</f>
        <v>7689787.74</v>
      </c>
      <c r="H149" s="29">
        <v>0</v>
      </c>
      <c r="I149" s="35">
        <f>I150+I151+I153+I154+I155+I156+I157</f>
        <v>33082523.979999997</v>
      </c>
      <c r="J149" s="95" t="b">
        <f>D149+G149=I149</f>
        <v>1</v>
      </c>
    </row>
    <row r="150" spans="1:9" ht="20.25">
      <c r="A150" s="87" t="s">
        <v>208</v>
      </c>
      <c r="B150" s="26" t="s">
        <v>5</v>
      </c>
      <c r="C150" s="10">
        <v>1600013</v>
      </c>
      <c r="D150" s="12">
        <v>0</v>
      </c>
      <c r="E150" s="25">
        <f t="shared" si="18"/>
        <v>0</v>
      </c>
      <c r="F150" s="77"/>
      <c r="G150" s="12"/>
      <c r="H150" s="82"/>
      <c r="I150" s="15">
        <f aca="true" t="shared" si="19" ref="I150:I157">D150+G150</f>
        <v>0</v>
      </c>
    </row>
    <row r="151" spans="1:9" ht="79.5" customHeight="1">
      <c r="A151" s="87">
        <v>8100</v>
      </c>
      <c r="B151" s="74" t="s">
        <v>246</v>
      </c>
      <c r="C151" s="10">
        <f>C152</f>
        <v>25370</v>
      </c>
      <c r="D151" s="10">
        <f>D152</f>
        <v>25370</v>
      </c>
      <c r="E151" s="25">
        <f t="shared" si="18"/>
        <v>100</v>
      </c>
      <c r="F151" s="77"/>
      <c r="G151" s="12"/>
      <c r="H151" s="82"/>
      <c r="I151" s="15">
        <f t="shared" si="19"/>
        <v>25370</v>
      </c>
    </row>
    <row r="152" spans="1:9" ht="123.75" customHeight="1">
      <c r="A152" s="89" t="s">
        <v>209</v>
      </c>
      <c r="B152" s="55" t="s">
        <v>210</v>
      </c>
      <c r="C152" s="73">
        <v>25370</v>
      </c>
      <c r="D152" s="57">
        <v>25370</v>
      </c>
      <c r="E152" s="25">
        <f t="shared" si="18"/>
        <v>100</v>
      </c>
      <c r="F152" s="76"/>
      <c r="G152" s="57"/>
      <c r="H152" s="83"/>
      <c r="I152" s="60">
        <f t="shared" si="19"/>
        <v>25370</v>
      </c>
    </row>
    <row r="153" spans="1:9" ht="20.25">
      <c r="A153" s="87" t="s">
        <v>211</v>
      </c>
      <c r="B153" s="26" t="s">
        <v>6</v>
      </c>
      <c r="C153" s="10">
        <v>18041500</v>
      </c>
      <c r="D153" s="12">
        <v>18041500</v>
      </c>
      <c r="E153" s="25">
        <f t="shared" si="18"/>
        <v>100</v>
      </c>
      <c r="F153" s="77"/>
      <c r="G153" s="12"/>
      <c r="H153" s="82"/>
      <c r="I153" s="15">
        <f t="shared" si="19"/>
        <v>18041500</v>
      </c>
    </row>
    <row r="154" spans="1:9" ht="92.25" customHeight="1">
      <c r="A154" s="87" t="s">
        <v>212</v>
      </c>
      <c r="B154" s="26" t="s">
        <v>18</v>
      </c>
      <c r="C154" s="10">
        <v>120000</v>
      </c>
      <c r="D154" s="12">
        <v>120000</v>
      </c>
      <c r="E154" s="25">
        <f t="shared" si="18"/>
        <v>100</v>
      </c>
      <c r="F154" s="77"/>
      <c r="G154" s="12"/>
      <c r="H154" s="82"/>
      <c r="I154" s="15">
        <f t="shared" si="19"/>
        <v>120000</v>
      </c>
    </row>
    <row r="155" spans="1:9" ht="85.5" customHeight="1">
      <c r="A155" s="87" t="s">
        <v>116</v>
      </c>
      <c r="B155" s="26" t="s">
        <v>7</v>
      </c>
      <c r="C155" s="10">
        <v>1495122.47</v>
      </c>
      <c r="D155" s="12">
        <v>1156973.27</v>
      </c>
      <c r="E155" s="25">
        <f t="shared" si="18"/>
        <v>77.38317717878991</v>
      </c>
      <c r="F155" s="77">
        <v>6758396.53</v>
      </c>
      <c r="G155" s="12">
        <v>6510073.74</v>
      </c>
      <c r="H155" s="24">
        <f aca="true" t="shared" si="20" ref="H155:H166">G155/F155*100</f>
        <v>96.32571440729004</v>
      </c>
      <c r="I155" s="15">
        <f t="shared" si="19"/>
        <v>7667047.01</v>
      </c>
    </row>
    <row r="156" spans="1:9" ht="20.25">
      <c r="A156" s="87" t="s">
        <v>117</v>
      </c>
      <c r="B156" s="26" t="s">
        <v>19</v>
      </c>
      <c r="C156" s="10">
        <v>7180019.9</v>
      </c>
      <c r="D156" s="12">
        <v>5648892.97</v>
      </c>
      <c r="E156" s="25">
        <f t="shared" si="18"/>
        <v>78.67517149917647</v>
      </c>
      <c r="F156" s="77">
        <v>564756.3</v>
      </c>
      <c r="G156" s="12">
        <v>195516.5</v>
      </c>
      <c r="H156" s="24">
        <f t="shared" si="20"/>
        <v>34.619622658481184</v>
      </c>
      <c r="I156" s="15">
        <f t="shared" si="19"/>
        <v>5844409.47</v>
      </c>
    </row>
    <row r="157" spans="1:9" ht="20.25">
      <c r="A157" s="87" t="s">
        <v>118</v>
      </c>
      <c r="B157" s="26" t="s">
        <v>22</v>
      </c>
      <c r="C157" s="10">
        <v>400000</v>
      </c>
      <c r="D157" s="12">
        <v>400000</v>
      </c>
      <c r="E157" s="25">
        <f t="shared" si="18"/>
        <v>100</v>
      </c>
      <c r="F157" s="77">
        <v>984243.1</v>
      </c>
      <c r="G157" s="12">
        <v>984197.5</v>
      </c>
      <c r="H157" s="24">
        <f t="shared" si="20"/>
        <v>99.99536699825481</v>
      </c>
      <c r="I157" s="15">
        <f t="shared" si="19"/>
        <v>1384197.5</v>
      </c>
    </row>
    <row r="158" spans="1:10" ht="20.25">
      <c r="A158" s="86">
        <v>9100</v>
      </c>
      <c r="B158" s="27" t="s">
        <v>257</v>
      </c>
      <c r="C158" s="28">
        <f>C159+C160+C161+C162+C163</f>
        <v>0</v>
      </c>
      <c r="D158" s="28">
        <f>D159+D160+D161+D162+D163</f>
        <v>0</v>
      </c>
      <c r="E158" s="29">
        <v>0</v>
      </c>
      <c r="F158" s="33">
        <f>F159+F160+F161+F162+F163</f>
        <v>5364002.21</v>
      </c>
      <c r="G158" s="33">
        <f>G159+G160+G161+G162+G163</f>
        <v>4825602.1</v>
      </c>
      <c r="H158" s="29">
        <f t="shared" si="20"/>
        <v>89.96271647695686</v>
      </c>
      <c r="I158" s="35">
        <f>I159+I160+I161+I162+I163</f>
        <v>4825602.1</v>
      </c>
      <c r="J158" s="95" t="b">
        <f>D158+G158=I158</f>
        <v>1</v>
      </c>
    </row>
    <row r="159" spans="1:9" ht="40.5">
      <c r="A159" s="87">
        <v>9110</v>
      </c>
      <c r="B159" s="70" t="s">
        <v>258</v>
      </c>
      <c r="C159" s="10"/>
      <c r="D159" s="12"/>
      <c r="E159" s="25"/>
      <c r="F159" s="77">
        <v>900036.32</v>
      </c>
      <c r="G159" s="12">
        <v>741172.65</v>
      </c>
      <c r="H159" s="24">
        <f t="shared" si="20"/>
        <v>82.34919341921669</v>
      </c>
      <c r="I159" s="15">
        <f>D159+G159</f>
        <v>741172.65</v>
      </c>
    </row>
    <row r="160" spans="1:9" ht="20.25">
      <c r="A160" s="87">
        <v>9120</v>
      </c>
      <c r="B160" s="70" t="s">
        <v>259</v>
      </c>
      <c r="C160" s="10"/>
      <c r="D160" s="12"/>
      <c r="E160" s="25"/>
      <c r="F160" s="77">
        <v>83000</v>
      </c>
      <c r="G160" s="12">
        <v>42403.41</v>
      </c>
      <c r="H160" s="24">
        <f t="shared" si="20"/>
        <v>51.08844578313253</v>
      </c>
      <c r="I160" s="15">
        <f>D160+G160</f>
        <v>42403.41</v>
      </c>
    </row>
    <row r="161" spans="1:9" ht="40.5">
      <c r="A161" s="87">
        <v>9140</v>
      </c>
      <c r="B161" s="70" t="s">
        <v>260</v>
      </c>
      <c r="C161" s="10"/>
      <c r="D161" s="12"/>
      <c r="E161" s="25"/>
      <c r="F161" s="77">
        <v>160000</v>
      </c>
      <c r="G161" s="12">
        <v>125176.28</v>
      </c>
      <c r="H161" s="24">
        <f t="shared" si="20"/>
        <v>78.235175</v>
      </c>
      <c r="I161" s="15">
        <f>D161+G161</f>
        <v>125176.28</v>
      </c>
    </row>
    <row r="162" spans="1:9" ht="20.25">
      <c r="A162" s="87">
        <v>9150</v>
      </c>
      <c r="B162" s="70" t="s">
        <v>261</v>
      </c>
      <c r="C162" s="10"/>
      <c r="D162" s="12"/>
      <c r="E162" s="25"/>
      <c r="F162" s="77">
        <v>120000</v>
      </c>
      <c r="G162" s="12">
        <v>120000</v>
      </c>
      <c r="H162" s="24">
        <f t="shared" si="20"/>
        <v>100</v>
      </c>
      <c r="I162" s="15">
        <f>D162+G162</f>
        <v>120000</v>
      </c>
    </row>
    <row r="163" spans="1:9" ht="81">
      <c r="A163" s="87">
        <v>9180</v>
      </c>
      <c r="B163" s="81" t="s">
        <v>262</v>
      </c>
      <c r="C163" s="10"/>
      <c r="D163" s="12"/>
      <c r="E163" s="25"/>
      <c r="F163" s="77">
        <v>4100965.89</v>
      </c>
      <c r="G163" s="12">
        <v>3796849.76</v>
      </c>
      <c r="H163" s="24">
        <f t="shared" si="20"/>
        <v>92.58428043155462</v>
      </c>
      <c r="I163" s="15">
        <f>D163+G163</f>
        <v>3796849.76</v>
      </c>
    </row>
    <row r="164" spans="1:10" ht="28.5" customHeight="1">
      <c r="A164" s="16" t="s">
        <v>33</v>
      </c>
      <c r="B164" s="13" t="s">
        <v>10</v>
      </c>
      <c r="C164" s="13">
        <f>C13+C16+C29+C36+C96+C104+C116+C133+C138+C144+C147+C149</f>
        <v>2251719346.94</v>
      </c>
      <c r="D164" s="13">
        <f>D13+D16+D29+D36+D96+D104+D116+D133+D138+D144+D147+D149</f>
        <v>2199706193.2</v>
      </c>
      <c r="E164" s="75">
        <f>D164/C164*100</f>
        <v>97.69006942136532</v>
      </c>
      <c r="F164" s="84">
        <f>F13+F16+F29+F36+F96+F104+F116+F128+F133+F138+F142+F144+F147+F149+F158</f>
        <v>683026729.63</v>
      </c>
      <c r="G164" s="84">
        <f>G13+G16+G29+G36+G96+G104+G116+G128+G133+G138+G142+G144+G147+G149+G158</f>
        <v>601976335.7400001</v>
      </c>
      <c r="H164" s="85">
        <f t="shared" si="20"/>
        <v>88.13364245145935</v>
      </c>
      <c r="I164" s="92">
        <f>I13+I16+I29+I36+I96+I104+I116+I128+I133+I138+I142+I144+I147+I149+I158</f>
        <v>2801682528.9399996</v>
      </c>
      <c r="J164" s="95" t="b">
        <f>D164+G164=I164</f>
        <v>1</v>
      </c>
    </row>
    <row r="165" spans="1:9" ht="69" customHeight="1">
      <c r="A165" s="16"/>
      <c r="B165" s="10" t="s">
        <v>8</v>
      </c>
      <c r="C165" s="10">
        <v>300000</v>
      </c>
      <c r="D165" s="12">
        <v>300000</v>
      </c>
      <c r="E165" s="25">
        <f>D165/C165*100</f>
        <v>100</v>
      </c>
      <c r="F165" s="77">
        <v>122900.92</v>
      </c>
      <c r="G165" s="12">
        <v>111524</v>
      </c>
      <c r="H165" s="24">
        <f t="shared" si="20"/>
        <v>90.74301477971035</v>
      </c>
      <c r="I165" s="15">
        <f>D165+G165</f>
        <v>411524</v>
      </c>
    </row>
    <row r="166" spans="1:9" ht="64.5" customHeight="1">
      <c r="A166" s="16"/>
      <c r="B166" s="10" t="s">
        <v>9</v>
      </c>
      <c r="C166" s="10"/>
      <c r="D166" s="12"/>
      <c r="E166" s="25"/>
      <c r="F166" s="77">
        <v>-122900.92</v>
      </c>
      <c r="G166" s="12">
        <v>-122900.92</v>
      </c>
      <c r="H166" s="24">
        <f t="shared" si="20"/>
        <v>100</v>
      </c>
      <c r="I166" s="15">
        <f>D166+G166</f>
        <v>-122900.92</v>
      </c>
    </row>
    <row r="167" spans="1:10" ht="21" thickBot="1">
      <c r="A167" s="17"/>
      <c r="B167" s="18" t="s">
        <v>15</v>
      </c>
      <c r="C167" s="18">
        <f>C164+C165+C166</f>
        <v>2252019346.94</v>
      </c>
      <c r="D167" s="18">
        <f>D164+D165+D166</f>
        <v>2200006193.2</v>
      </c>
      <c r="E167" s="23">
        <f>D167/C167*100</f>
        <v>97.69037713593914</v>
      </c>
      <c r="F167" s="18">
        <f>F164+F165+F166</f>
        <v>683026729.63</v>
      </c>
      <c r="G167" s="18">
        <f>G164+G165+G166</f>
        <v>601964958.8200002</v>
      </c>
      <c r="H167" s="93">
        <f>G167/F167*100</f>
        <v>88.13197678897406</v>
      </c>
      <c r="I167" s="19">
        <f>I164+I165+I166</f>
        <v>2801971152.0199995</v>
      </c>
      <c r="J167" s="95" t="b">
        <f>D167+G167=I167</f>
        <v>1</v>
      </c>
    </row>
    <row r="168" spans="1:8" ht="20.25">
      <c r="A168" s="1"/>
      <c r="B168" s="42"/>
      <c r="C168" s="2"/>
      <c r="D168" s="3"/>
      <c r="E168" s="3"/>
      <c r="F168" s="3"/>
      <c r="G168" s="4"/>
      <c r="H168" s="4"/>
    </row>
    <row r="169" spans="1:8" ht="20.25">
      <c r="A169" s="1"/>
      <c r="B169" s="42" t="s">
        <v>11</v>
      </c>
      <c r="C169" s="2"/>
      <c r="D169" s="5"/>
      <c r="E169" s="5"/>
      <c r="F169" s="5"/>
      <c r="G169" s="5" t="s">
        <v>47</v>
      </c>
      <c r="H169" s="6"/>
    </row>
    <row r="173" spans="6:9" ht="222.75">
      <c r="F173" s="26" t="s">
        <v>7</v>
      </c>
      <c r="G173" s="30">
        <f>F155</f>
        <v>6758396.53</v>
      </c>
      <c r="H173" s="30">
        <f>675284090+G173+G174</f>
        <v>683026729.63</v>
      </c>
      <c r="I173" s="30" t="b">
        <f>H173=F167</f>
        <v>1</v>
      </c>
    </row>
    <row r="174" spans="6:7" ht="20.25">
      <c r="F174" s="26" t="s">
        <v>22</v>
      </c>
      <c r="G174" s="30">
        <f>F157</f>
        <v>984243.1</v>
      </c>
    </row>
  </sheetData>
  <sheetProtection/>
  <mergeCells count="53">
    <mergeCell ref="I55:I56"/>
    <mergeCell ref="F55:F56"/>
    <mergeCell ref="G55:G56"/>
    <mergeCell ref="H55:H56"/>
    <mergeCell ref="A55:A56"/>
    <mergeCell ref="C55:C56"/>
    <mergeCell ref="D55:D56"/>
    <mergeCell ref="E55:E56"/>
    <mergeCell ref="G57:G59"/>
    <mergeCell ref="H57:H59"/>
    <mergeCell ref="E57:E59"/>
    <mergeCell ref="I57:I59"/>
    <mergeCell ref="A57:A59"/>
    <mergeCell ref="C57:C59"/>
    <mergeCell ref="D57:D59"/>
    <mergeCell ref="F57:F59"/>
    <mergeCell ref="I52:I53"/>
    <mergeCell ref="F52:F53"/>
    <mergeCell ref="G52:G53"/>
    <mergeCell ref="H52:H53"/>
    <mergeCell ref="A52:A53"/>
    <mergeCell ref="C52:C53"/>
    <mergeCell ref="D52:D53"/>
    <mergeCell ref="E52:E53"/>
    <mergeCell ref="H41:H47"/>
    <mergeCell ref="I41:I47"/>
    <mergeCell ref="A41:A47"/>
    <mergeCell ref="C41:C47"/>
    <mergeCell ref="D41:D47"/>
    <mergeCell ref="E41:E47"/>
    <mergeCell ref="A38:A40"/>
    <mergeCell ref="C38:C40"/>
    <mergeCell ref="D38:D40"/>
    <mergeCell ref="E38:E40"/>
    <mergeCell ref="F41:F47"/>
    <mergeCell ref="G41:G47"/>
    <mergeCell ref="D9:D11"/>
    <mergeCell ref="G9:G11"/>
    <mergeCell ref="F38:F40"/>
    <mergeCell ref="G38:G40"/>
    <mergeCell ref="I8:I11"/>
    <mergeCell ref="H38:H40"/>
    <mergeCell ref="I38:I40"/>
    <mergeCell ref="A5:I5"/>
    <mergeCell ref="A6:I6"/>
    <mergeCell ref="B8:B11"/>
    <mergeCell ref="A8:A11"/>
    <mergeCell ref="H9:H11"/>
    <mergeCell ref="E9:E11"/>
    <mergeCell ref="F8:H8"/>
    <mergeCell ref="C8:E8"/>
    <mergeCell ref="C9:C11"/>
    <mergeCell ref="F9:F11"/>
  </mergeCells>
  <printOptions/>
  <pageMargins left="0.1968503937007874" right="0.1968503937007874" top="0.3937007874015748" bottom="0.35433070866141736" header="0.31496062992125984" footer="0.31496062992125984"/>
  <pageSetup fitToHeight="4" horizontalDpi="600" verticalDpi="600" orientation="landscape" paperSize="9" scale="48" r:id="rId2"/>
  <rowBreaks count="7" manualBreakCount="7">
    <brk id="38" max="8" man="1"/>
    <brk id="51" max="8" man="1"/>
    <brk id="57" max="8" man="1"/>
    <brk id="67" max="8" man="1"/>
    <brk id="80" max="8" man="1"/>
    <brk id="109" max="8" man="1"/>
    <brk id="136"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DKU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i_pyatachenko</dc:creator>
  <cp:keywords/>
  <dc:description/>
  <cp:lastModifiedBy>I_Bachinska</cp:lastModifiedBy>
  <cp:lastPrinted>2018-01-25T13:04:43Z</cp:lastPrinted>
  <dcterms:created xsi:type="dcterms:W3CDTF">2003-12-23T13:56:31Z</dcterms:created>
  <dcterms:modified xsi:type="dcterms:W3CDTF">2018-02-23T10:57:10Z</dcterms:modified>
  <cp:category/>
  <cp:version/>
  <cp:contentType/>
  <cp:contentStatus/>
</cp:coreProperties>
</file>