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2016" sheetId="1" r:id="rId1"/>
  </sheets>
  <definedNames>
    <definedName name="_xlnm.Print_Area" localSheetId="0">'2016'!$A$1:$J$64</definedName>
  </definedNames>
  <calcPr fullCalcOnLoad="1"/>
</workbook>
</file>

<file path=xl/sharedStrings.xml><?xml version="1.0" encoding="utf-8"?>
<sst xmlns="http://schemas.openxmlformats.org/spreadsheetml/2006/main" count="121" uniqueCount="120">
  <si>
    <t>Частина чистого прибутку (доходу)  комунальних унітарних підприємств та їх об"єднань, що вилучається до відповідного місцевого бюджету</t>
  </si>
  <si>
    <t>2000000</t>
  </si>
  <si>
    <t>21010300</t>
  </si>
  <si>
    <t>2200000</t>
  </si>
  <si>
    <t>22012500</t>
  </si>
  <si>
    <t>Плата за надання інших адміністративних послуг</t>
  </si>
  <si>
    <t>22080400</t>
  </si>
  <si>
    <t>22090000</t>
  </si>
  <si>
    <t>2108000</t>
  </si>
  <si>
    <t>21081100</t>
  </si>
  <si>
    <t>2400000</t>
  </si>
  <si>
    <t>2417000</t>
  </si>
  <si>
    <t>Код</t>
  </si>
  <si>
    <t>Податкові надходження</t>
  </si>
  <si>
    <t>Єдиний податок на підприємницьку діяльність</t>
  </si>
  <si>
    <t>Неподаткові надходження</t>
  </si>
  <si>
    <t>Адміністративні збори та платежі, доходи від некомерційного та побічного продажу</t>
  </si>
  <si>
    <t>Надходження від штрафів та фінансових санкцій</t>
  </si>
  <si>
    <t>Інші надходження</t>
  </si>
  <si>
    <t>Власні надходження бюджетних установ і організацій</t>
  </si>
  <si>
    <t>001400</t>
  </si>
  <si>
    <t>330100</t>
  </si>
  <si>
    <t xml:space="preserve">Надходження коштів від відчуження майна, що знаходиться у комунальній власності </t>
  </si>
  <si>
    <t>Плата за оренду цілісних майнових комплексів та іншого майна</t>
  </si>
  <si>
    <t xml:space="preserve">Всього доходів </t>
  </si>
  <si>
    <t xml:space="preserve">до рішення </t>
  </si>
  <si>
    <t>Державне мито</t>
  </si>
  <si>
    <t xml:space="preserve">   </t>
  </si>
  <si>
    <t>Податки на доходи, податки на прибуток, податки на збільшення ринкової вартості</t>
  </si>
  <si>
    <t>Внутрішні податки на товари та послуги</t>
  </si>
  <si>
    <t>310300</t>
  </si>
  <si>
    <t>001402</t>
  </si>
  <si>
    <t>Плата за видачу ліцензій та сертифікатів</t>
  </si>
  <si>
    <t>41030000</t>
  </si>
  <si>
    <t>41030600</t>
  </si>
  <si>
    <t>41030700</t>
  </si>
  <si>
    <t>41030800</t>
  </si>
  <si>
    <t>41031000</t>
  </si>
  <si>
    <t xml:space="preserve"> - на надання  пільг  та житлових субсидій населенню на придбання твердого та рідкого пічного побутового палива і скрапленого газу</t>
  </si>
  <si>
    <t>41035800</t>
  </si>
  <si>
    <t>/грн./</t>
  </si>
  <si>
    <t>% виконання до розпису на 1-й квартал 2011р.</t>
  </si>
  <si>
    <t>00220</t>
  </si>
  <si>
    <t xml:space="preserve">Реєстраційний збір за проведення державної реєстрації </t>
  </si>
  <si>
    <t>Екологічний податок</t>
  </si>
  <si>
    <t>Надходження до цільового фонду міської ради</t>
  </si>
  <si>
    <t>4103500</t>
  </si>
  <si>
    <t>Податок на  доходи  фізичних осіб</t>
  </si>
  <si>
    <t xml:space="preserve">Штрафні санкції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</si>
  <si>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501100</t>
  </si>
  <si>
    <t>Податок на нерухоме майно, відмінне від земельної ділянки</t>
  </si>
  <si>
    <t xml:space="preserve">Надходження від продажу землі </t>
  </si>
  <si>
    <t>Найменування доходів згідно із бюджетною класифікацією (за чотиризначним кодом, у відрахуваннях).</t>
  </si>
  <si>
    <t>Субвенції з Державного та обласного бюджетів - всього:</t>
  </si>
  <si>
    <t xml:space="preserve"> -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</si>
  <si>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 xml:space="preserve"> -  на надання пільг та житлових субсидій населенню на оплату електроенергії, природного газу, послуг тепло-, водопостачання і водовідведення , квартирної плати , вивезення побутового сміття та рідких нечистот</t>
  </si>
  <si>
    <t>Місцеві податки і  збори</t>
  </si>
  <si>
    <t xml:space="preserve">Плата за землю </t>
  </si>
  <si>
    <t xml:space="preserve">Транспортний податок </t>
  </si>
  <si>
    <t xml:space="preserve">Туристичний збір </t>
  </si>
  <si>
    <t>1101000</t>
  </si>
  <si>
    <t>1100000</t>
  </si>
  <si>
    <t>1000000</t>
  </si>
  <si>
    <t>1102000</t>
  </si>
  <si>
    <t>1800000</t>
  </si>
  <si>
    <t>18011000</t>
  </si>
  <si>
    <t>18030100-18030200</t>
  </si>
  <si>
    <t>18010100-18010400</t>
  </si>
  <si>
    <t>18010500-18010900</t>
  </si>
  <si>
    <t>18050300-18050400</t>
  </si>
  <si>
    <t xml:space="preserve">Надходження коштів пайової участі у розвитку інфраструктури населеного пункту </t>
  </si>
  <si>
    <t>Інші неподаткові надходження</t>
  </si>
  <si>
    <t xml:space="preserve">Акцизний податок з реалізації суб"єктами господарювання роздрібної торгівлі підакцизних товарів </t>
  </si>
  <si>
    <t>31010200</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</si>
  <si>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</si>
  <si>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2500000</t>
  </si>
  <si>
    <t>3000000</t>
  </si>
  <si>
    <t xml:space="preserve">Доходи від операцій з капіталом </t>
  </si>
  <si>
    <t>Разом доходів :</t>
  </si>
  <si>
    <t xml:space="preserve">Освітня субвенція з державного бюджету місцевим бюджетам </t>
  </si>
  <si>
    <t>41033900</t>
  </si>
  <si>
    <t xml:space="preserve">Медична субвенція з державного бюджету місцевим бюджетам </t>
  </si>
  <si>
    <t>21080900 - 21081500</t>
  </si>
  <si>
    <t>24060000-24060300</t>
  </si>
  <si>
    <t xml:space="preserve">    -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</si>
  <si>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 - на виплату допомоги сім"ям з дітьми,  малозабезпеченим сім’ям та інвалідам з дитинства, дітям-інвалідам та тимчасової державної допомоги дітям</t>
  </si>
  <si>
    <t xml:space="preserve">Інші субвенції з обласного бюджету </t>
  </si>
  <si>
    <t xml:space="preserve">Субвенції з державного бюджету місцевим бюджетам на здійснення державних програм соціального захисту - всього: </t>
  </si>
  <si>
    <t xml:space="preserve"> Доходи міського бюджету.</t>
  </si>
  <si>
    <t>Загальний фонд</t>
  </si>
  <si>
    <t>Спеціальний фонд</t>
  </si>
  <si>
    <t xml:space="preserve">Податок на прибуток підприємств та фінансових установ комунальної власності </t>
  </si>
  <si>
    <t>Додаток 1</t>
  </si>
  <si>
    <t xml:space="preserve">Пальне </t>
  </si>
  <si>
    <t>21050000</t>
  </si>
  <si>
    <t xml:space="preserve">Плата за розміщення тимчасово вільних коштів </t>
  </si>
  <si>
    <t>41036100</t>
  </si>
  <si>
    <t xml:space="preserve">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каліцтва або захворювання, одержаних під час безпосередньої участі в антитерористичній операції, та потребують поліпшення житлових умов </t>
  </si>
  <si>
    <t xml:space="preserve">Адміністративні штрафи та інші санкції </t>
  </si>
  <si>
    <t>41034200</t>
  </si>
  <si>
    <t>41033600</t>
  </si>
  <si>
    <t xml:space="preserve">Субвенція з державного бюджету місцевим бюджетам на відшкодування ваартості лікарських засобів для лікування окремих захворювань </t>
  </si>
  <si>
    <t>41035400</t>
  </si>
  <si>
    <t xml:space="preserve">Субвенція з державного бюджету місцеаим бюджетам на надання державної підтримки особам з особливими освітніми потребами </t>
  </si>
  <si>
    <t>41036600</t>
  </si>
  <si>
    <t xml:space="preserve">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централізхованого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t>
  </si>
  <si>
    <t>41034500</t>
  </si>
  <si>
    <t xml:space="preserve">Субвенція з державного бюджету місцевим бюджетам на здійснення заходів щодо соціально-економічного розвитку окремих територій </t>
  </si>
  <si>
    <t xml:space="preserve">Уточнений бюджет   на 2017 рік </t>
  </si>
  <si>
    <t xml:space="preserve">Начальник фінансового управління                                                                                                                        С. Ямчук </t>
  </si>
  <si>
    <t>Виконано  за      2017 рік</t>
  </si>
  <si>
    <t xml:space="preserve">% виконання за 2017 рік </t>
  </si>
  <si>
    <t>Виконано за    2017 рік</t>
  </si>
  <si>
    <t>% виконання за  2017 рік</t>
  </si>
  <si>
    <t xml:space="preserve">Разом виконання по загальному та спеціальному фондах за   2017р. </t>
  </si>
  <si>
    <t>14021900-14031900</t>
  </si>
  <si>
    <t>41020000</t>
  </si>
  <si>
    <t xml:space="preserve">Стабілізаційна дотація </t>
  </si>
  <si>
    <t>Звіт про виконання загального та спеціального фонду бюджету м.Хмельницького  за   2017 рік</t>
  </si>
  <si>
    <t>від 22.02.2018 року   № 145</t>
  </si>
</sst>
</file>

<file path=xl/styles.xml><?xml version="1.0" encoding="utf-8"?>
<styleSheet xmlns="http://schemas.openxmlformats.org/spreadsheetml/2006/main">
  <numFmts count="3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 #,##0_г_р_н_-;_-* &quot;-&quot;_г_р_н_-;_-@_-"/>
    <numFmt numFmtId="186" formatCode="_-* #,##0.00&quot;грн&quot;_-;\-* #,##0.00&quot;грн&quot;_-;_-* &quot;-&quot;??&quot;грн&quot;_-;_-@_-"/>
    <numFmt numFmtId="187" formatCode="_-* #,##0.00_г_р_н_-;\-* #,##0.00_г_р_н_-;_-* &quot;-&quot;??_г_р_н_-;_-@_-"/>
    <numFmt numFmtId="188" formatCode="#,##0.0"/>
    <numFmt numFmtId="189" formatCode="0.0"/>
    <numFmt numFmtId="190" formatCode="[$-422]d\ mmmm\ yyyy&quot; р.&quot;"/>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44">
    <font>
      <sz val="10"/>
      <name val="MS Sans Serif"/>
      <family val="0"/>
    </font>
    <font>
      <sz val="10"/>
      <name val="Times New Roman"/>
      <family val="0"/>
    </font>
    <font>
      <sz val="10"/>
      <name val="Times New Roman Cyr"/>
      <family val="1"/>
    </font>
    <font>
      <b/>
      <i/>
      <sz val="12"/>
      <name val="Times New Roman"/>
      <family val="0"/>
    </font>
    <font>
      <b/>
      <i/>
      <sz val="10"/>
      <name val="Times New Roman"/>
      <family val="0"/>
    </font>
    <font>
      <sz val="12"/>
      <name val="Times New Roman Cyr"/>
      <family val="0"/>
    </font>
    <font>
      <sz val="16"/>
      <name val="Times New Roman"/>
      <family val="0"/>
    </font>
    <font>
      <sz val="16"/>
      <name val="Times New Roman CYR"/>
      <family val="1"/>
    </font>
    <font>
      <sz val="16"/>
      <color indexed="10"/>
      <name val="Times New Roman Cyr"/>
      <family val="1"/>
    </font>
    <font>
      <sz val="10"/>
      <name val="Arial Cyr"/>
      <family val="0"/>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ourier New"/>
      <family val="3"/>
    </font>
    <font>
      <b/>
      <sz val="18"/>
      <color indexed="62"/>
      <name val="Cambria"/>
      <family val="2"/>
    </font>
    <font>
      <b/>
      <sz val="11"/>
      <color indexed="10"/>
      <name val="Calibri"/>
      <family val="2"/>
    </font>
    <font>
      <sz val="11"/>
      <color indexed="19"/>
      <name val="Calibri"/>
      <family val="2"/>
    </font>
    <font>
      <b/>
      <sz val="16"/>
      <name val="Times New Roman Cyr"/>
      <family val="1"/>
    </font>
    <font>
      <b/>
      <sz val="16"/>
      <color indexed="10"/>
      <name val="Times New Roman Cyr"/>
      <family val="1"/>
    </font>
    <font>
      <sz val="14"/>
      <name val="Times New Roman CYR"/>
      <family val="1"/>
    </font>
    <font>
      <b/>
      <sz val="14"/>
      <name val="Times New Roman"/>
      <family val="1"/>
    </font>
    <font>
      <sz val="14"/>
      <color indexed="10"/>
      <name val="Times New Roman Cyr"/>
      <family val="1"/>
    </font>
    <font>
      <b/>
      <i/>
      <sz val="14"/>
      <name val="Times New Roman Cyr"/>
      <family val="0"/>
    </font>
    <font>
      <sz val="14"/>
      <name val="Times New Roman"/>
      <family val="1"/>
    </font>
    <font>
      <b/>
      <sz val="14"/>
      <name val="Times New Roman Cyr"/>
      <family val="1"/>
    </font>
    <font>
      <b/>
      <sz val="14"/>
      <color indexed="10"/>
      <name val="Times New Roman Cyr"/>
      <family val="1"/>
    </font>
    <font>
      <b/>
      <i/>
      <sz val="14"/>
      <color indexed="10"/>
      <name val="Times New Roman Cyr"/>
      <family val="1"/>
    </font>
    <font>
      <b/>
      <sz val="14"/>
      <name val="Times New Roman CYR"/>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4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s>
  <cellStyleXfs count="94">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9" fillId="0" borderId="0">
      <alignment/>
      <protection/>
    </xf>
    <xf numFmtId="0" fontId="12" fillId="11"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3" fillId="7" borderId="1" applyNumberFormat="0" applyAlignment="0" applyProtection="0"/>
    <xf numFmtId="0" fontId="13" fillId="5" borderId="1" applyNumberFormat="0" applyAlignment="0" applyProtection="0"/>
    <xf numFmtId="0" fontId="14" fillId="15" borderId="2" applyNumberFormat="0" applyAlignment="0" applyProtection="0"/>
    <xf numFmtId="0" fontId="31" fillId="15" borderId="1" applyNumberFormat="0" applyAlignment="0" applyProtection="0"/>
    <xf numFmtId="0" fontId="15" fillId="0" borderId="0" applyNumberFormat="0" applyFill="0" applyBorder="0" applyAlignment="0" applyProtection="0"/>
    <xf numFmtId="178" fontId="9" fillId="0" borderId="0" applyFont="0" applyFill="0" applyBorder="0" applyAlignment="0" applyProtection="0"/>
    <xf numFmtId="176" fontId="9" fillId="0" borderId="0" applyFont="0" applyFill="0" applyBorder="0" applyAlignment="0" applyProtection="0"/>
    <xf numFmtId="0" fontId="28" fillId="6"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9" fillId="0" borderId="0">
      <alignment/>
      <protection/>
    </xf>
    <xf numFmtId="0" fontId="29" fillId="0" borderId="0">
      <alignment/>
      <protection/>
    </xf>
    <xf numFmtId="0" fontId="9" fillId="0" borderId="0">
      <alignment/>
      <protection/>
    </xf>
    <xf numFmtId="0" fontId="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7" fillId="0" borderId="6" applyNumberFormat="0" applyFill="0" applyAlignment="0" applyProtection="0"/>
    <xf numFmtId="0" fontId="19" fillId="0" borderId="7" applyNumberFormat="0" applyFill="0" applyAlignment="0" applyProtection="0"/>
    <xf numFmtId="0" fontId="20" fillId="16" borderId="8" applyNumberFormat="0" applyAlignment="0" applyProtection="0"/>
    <xf numFmtId="0" fontId="20" fillId="16" borderId="8" applyNumberFormat="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22" fillId="7" borderId="0" applyNumberFormat="0" applyBorder="0" applyAlignment="0" applyProtection="0"/>
    <xf numFmtId="0" fontId="9" fillId="0" borderId="0">
      <alignment/>
      <protection/>
    </xf>
    <xf numFmtId="0" fontId="10" fillId="0" borderId="0">
      <alignment/>
      <protection/>
    </xf>
    <xf numFmtId="0" fontId="1" fillId="0" borderId="0">
      <alignment/>
      <protection/>
    </xf>
    <xf numFmtId="0" fontId="23" fillId="0" borderId="0" applyNumberFormat="0" applyFill="0" applyBorder="0" applyAlignment="0" applyProtection="0"/>
    <xf numFmtId="0" fontId="24" fillId="17" borderId="0" applyNumberFormat="0" applyBorder="0" applyAlignment="0" applyProtection="0"/>
    <xf numFmtId="0" fontId="25" fillId="0" borderId="0" applyNumberFormat="0" applyFill="0" applyBorder="0" applyAlignment="0" applyProtection="0"/>
    <xf numFmtId="0" fontId="1" fillId="4" borderId="9" applyNumberFormat="0" applyFont="0" applyAlignment="0" applyProtection="0"/>
    <xf numFmtId="9" fontId="9" fillId="0" borderId="0" applyFont="0" applyFill="0" applyBorder="0" applyAlignment="0" applyProtection="0"/>
    <xf numFmtId="0" fontId="26" fillId="0" borderId="10" applyNumberFormat="0" applyFill="0" applyAlignment="0" applyProtection="0"/>
    <xf numFmtId="0" fontId="32" fillId="7" borderId="0" applyNumberFormat="0" applyBorder="0" applyAlignment="0" applyProtection="0"/>
    <xf numFmtId="0" fontId="1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179" fontId="9" fillId="0" borderId="0" applyFont="0" applyFill="0" applyBorder="0" applyAlignment="0" applyProtection="0"/>
    <xf numFmtId="177" fontId="9" fillId="0" borderId="0" applyFont="0" applyFill="0" applyBorder="0" applyAlignment="0" applyProtection="0"/>
    <xf numFmtId="0" fontId="28" fillId="18" borderId="0" applyNumberFormat="0" applyBorder="0" applyAlignment="0" applyProtection="0"/>
  </cellStyleXfs>
  <cellXfs count="60">
    <xf numFmtId="0" fontId="0" fillId="0" borderId="0" xfId="0" applyNumberFormat="1" applyFont="1" applyFill="1" applyBorder="1" applyAlignment="1" applyProtection="1">
      <alignment vertical="top"/>
      <protection/>
    </xf>
    <xf numFmtId="0" fontId="35" fillId="0" borderId="11" xfId="0" applyNumberFormat="1" applyFont="1" applyFill="1" applyBorder="1" applyAlignment="1" applyProtection="1">
      <alignment horizontal="center" vertical="center" wrapText="1"/>
      <protection/>
    </xf>
    <xf numFmtId="0" fontId="6" fillId="0" borderId="0" xfId="88" applyNumberFormat="1" applyFont="1" applyFill="1" applyBorder="1" applyAlignment="1" applyProtection="1">
      <alignment vertical="center" wrapText="1"/>
      <protection locked="0"/>
    </xf>
    <xf numFmtId="0" fontId="1"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188" fontId="2" fillId="0" borderId="0" xfId="0" applyNumberFormat="1" applyFont="1" applyFill="1" applyBorder="1" applyAlignment="1" applyProtection="1">
      <alignment vertical="top"/>
      <protection/>
    </xf>
    <xf numFmtId="4" fontId="2"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center"/>
      <protection/>
    </xf>
    <xf numFmtId="49" fontId="33"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center" wrapText="1"/>
      <protection/>
    </xf>
    <xf numFmtId="188" fontId="34" fillId="0" borderId="0" xfId="0" applyNumberFormat="1"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6" fillId="0" borderId="12" xfId="0" applyFont="1" applyFill="1" applyBorder="1" applyAlignment="1" applyProtection="1">
      <alignment vertical="center"/>
      <protection locked="0"/>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5" fillId="0" borderId="11" xfId="0" applyNumberFormat="1" applyFont="1" applyFill="1" applyBorder="1" applyAlignment="1" applyProtection="1">
      <alignment vertical="center" wrapText="1"/>
      <protection/>
    </xf>
    <xf numFmtId="188" fontId="35" fillId="0" borderId="11" xfId="0" applyNumberFormat="1" applyFont="1" applyFill="1" applyBorder="1" applyAlignment="1" applyProtection="1">
      <alignment vertical="center"/>
      <protection/>
    </xf>
    <xf numFmtId="188" fontId="37" fillId="0" borderId="11" xfId="0" applyNumberFormat="1" applyFont="1" applyFill="1" applyBorder="1" applyAlignment="1" applyProtection="1">
      <alignment vertical="center"/>
      <protection/>
    </xf>
    <xf numFmtId="188" fontId="35" fillId="0" borderId="13" xfId="0" applyNumberFormat="1" applyFont="1" applyFill="1" applyBorder="1" applyAlignment="1" applyProtection="1">
      <alignment vertical="center"/>
      <protection/>
    </xf>
    <xf numFmtId="0" fontId="35" fillId="0" borderId="11" xfId="0" applyNumberFormat="1" applyFont="1" applyFill="1" applyBorder="1" applyAlignment="1" applyProtection="1">
      <alignment vertical="center" wrapText="1"/>
      <protection/>
    </xf>
    <xf numFmtId="49" fontId="35" fillId="0" borderId="14" xfId="0" applyNumberFormat="1" applyFont="1" applyFill="1" applyBorder="1" applyAlignment="1" applyProtection="1">
      <alignment horizontal="center" vertical="center"/>
      <protection/>
    </xf>
    <xf numFmtId="0" fontId="38" fillId="0" borderId="11" xfId="0" applyNumberFormat="1" applyFont="1" applyFill="1" applyBorder="1" applyAlignment="1" applyProtection="1">
      <alignment vertical="center" wrapText="1"/>
      <protection/>
    </xf>
    <xf numFmtId="0" fontId="39" fillId="0" borderId="11" xfId="80" applyNumberFormat="1" applyFont="1" applyFill="1" applyBorder="1" applyAlignment="1" applyProtection="1">
      <alignment vertical="center" wrapText="1"/>
      <protection/>
    </xf>
    <xf numFmtId="0" fontId="39" fillId="0" borderId="11" xfId="79" applyFont="1" applyFill="1" applyBorder="1" applyAlignment="1">
      <alignment horizontal="justify" vertical="top" wrapText="1"/>
      <protection/>
    </xf>
    <xf numFmtId="49" fontId="40" fillId="0" borderId="14" xfId="0" applyNumberFormat="1" applyFont="1" applyFill="1" applyBorder="1" applyAlignment="1" applyProtection="1">
      <alignment horizontal="center" vertical="center"/>
      <protection/>
    </xf>
    <xf numFmtId="0" fontId="40" fillId="0" borderId="11" xfId="0" applyNumberFormat="1" applyFont="1" applyFill="1" applyBorder="1" applyAlignment="1" applyProtection="1">
      <alignment vertical="center" wrapText="1"/>
      <protection/>
    </xf>
    <xf numFmtId="188" fontId="41" fillId="0" borderId="11" xfId="0" applyNumberFormat="1" applyFont="1" applyFill="1" applyBorder="1" applyAlignment="1" applyProtection="1">
      <alignment vertical="center"/>
      <protection/>
    </xf>
    <xf numFmtId="49" fontId="38" fillId="0" borderId="14" xfId="0" applyNumberFormat="1" applyFont="1" applyFill="1" applyBorder="1" applyAlignment="1" applyProtection="1">
      <alignment horizontal="center" vertical="center"/>
      <protection/>
    </xf>
    <xf numFmtId="0" fontId="38" fillId="0" borderId="11" xfId="0" applyNumberFormat="1" applyFont="1" applyFill="1" applyBorder="1" applyAlignment="1" applyProtection="1">
      <alignment vertical="center" wrapText="1"/>
      <protection/>
    </xf>
    <xf numFmtId="188" fontId="42" fillId="0" borderId="11" xfId="0" applyNumberFormat="1" applyFont="1" applyFill="1" applyBorder="1" applyAlignment="1" applyProtection="1">
      <alignment vertical="center"/>
      <protection/>
    </xf>
    <xf numFmtId="49" fontId="40" fillId="0" borderId="15" xfId="0" applyNumberFormat="1" applyFont="1" applyFill="1" applyBorder="1" applyAlignment="1" applyProtection="1">
      <alignment horizontal="center" vertical="center"/>
      <protection/>
    </xf>
    <xf numFmtId="0" fontId="40" fillId="0" borderId="16" xfId="0" applyNumberFormat="1" applyFont="1" applyFill="1" applyBorder="1" applyAlignment="1" applyProtection="1">
      <alignment horizontal="center" vertical="center" wrapText="1"/>
      <protection/>
    </xf>
    <xf numFmtId="188" fontId="41" fillId="0" borderId="16" xfId="0" applyNumberFormat="1" applyFont="1" applyFill="1" applyBorder="1" applyAlignment="1" applyProtection="1">
      <alignment vertical="center"/>
      <protection/>
    </xf>
    <xf numFmtId="4" fontId="35" fillId="0" borderId="11" xfId="0" applyNumberFormat="1" applyFont="1" applyFill="1" applyBorder="1" applyAlignment="1" applyProtection="1">
      <alignment vertical="center"/>
      <protection/>
    </xf>
    <xf numFmtId="4" fontId="37" fillId="0" borderId="11" xfId="0" applyNumberFormat="1" applyFont="1" applyFill="1" applyBorder="1" applyAlignment="1" applyProtection="1">
      <alignment vertical="center"/>
      <protection/>
    </xf>
    <xf numFmtId="4" fontId="34" fillId="0" borderId="0" xfId="0" applyNumberFormat="1" applyFont="1" applyFill="1" applyBorder="1" applyAlignment="1" applyProtection="1">
      <alignment vertical="center"/>
      <protection/>
    </xf>
    <xf numFmtId="4" fontId="35" fillId="0" borderId="13" xfId="0" applyNumberFormat="1" applyFont="1" applyFill="1" applyBorder="1" applyAlignment="1" applyProtection="1">
      <alignment vertical="center"/>
      <protection/>
    </xf>
    <xf numFmtId="4" fontId="43" fillId="0" borderId="11" xfId="0" applyNumberFormat="1" applyFont="1" applyFill="1" applyBorder="1" applyAlignment="1" applyProtection="1">
      <alignment vertical="center"/>
      <protection/>
    </xf>
    <xf numFmtId="4" fontId="43" fillId="0" borderId="13" xfId="0" applyNumberFormat="1" applyFont="1" applyFill="1" applyBorder="1" applyAlignment="1" applyProtection="1">
      <alignment vertical="center"/>
      <protection/>
    </xf>
    <xf numFmtId="4" fontId="43" fillId="0" borderId="16" xfId="0" applyNumberFormat="1" applyFont="1" applyFill="1" applyBorder="1" applyAlignment="1" applyProtection="1">
      <alignment vertical="center"/>
      <protection/>
    </xf>
    <xf numFmtId="4" fontId="43" fillId="0" borderId="17" xfId="0" applyNumberFormat="1" applyFont="1" applyFill="1" applyBorder="1" applyAlignment="1" applyProtection="1">
      <alignment vertical="center"/>
      <protection/>
    </xf>
    <xf numFmtId="189" fontId="35" fillId="0" borderId="11" xfId="0" applyNumberFormat="1" applyFont="1" applyFill="1" applyBorder="1" applyAlignment="1" applyProtection="1">
      <alignment vertical="center"/>
      <protection/>
    </xf>
    <xf numFmtId="189" fontId="43" fillId="0" borderId="11" xfId="0" applyNumberFormat="1" applyFont="1" applyFill="1" applyBorder="1" applyAlignment="1" applyProtection="1">
      <alignment vertical="center"/>
      <protection/>
    </xf>
    <xf numFmtId="189" fontId="8" fillId="0" borderId="0" xfId="0" applyNumberFormat="1" applyFont="1" applyFill="1" applyBorder="1" applyAlignment="1" applyProtection="1">
      <alignment vertical="center"/>
      <protection/>
    </xf>
    <xf numFmtId="189" fontId="43" fillId="0" borderId="16" xfId="0" applyNumberFormat="1" applyFont="1" applyFill="1" applyBorder="1" applyAlignment="1" applyProtection="1">
      <alignment vertical="center"/>
      <protection/>
    </xf>
    <xf numFmtId="189" fontId="34"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top"/>
      <protection/>
    </xf>
    <xf numFmtId="0" fontId="35" fillId="0" borderId="18" xfId="0" applyNumberFormat="1" applyFont="1" applyFill="1" applyBorder="1" applyAlignment="1" applyProtection="1">
      <alignment horizontal="center" vertical="center"/>
      <protection/>
    </xf>
    <xf numFmtId="0" fontId="35" fillId="0" borderId="14" xfId="0" applyNumberFormat="1" applyFont="1" applyFill="1" applyBorder="1" applyAlignment="1" applyProtection="1">
      <alignment horizontal="center" vertical="center"/>
      <protection/>
    </xf>
    <xf numFmtId="0" fontId="36" fillId="0" borderId="19" xfId="0" applyFont="1" applyFill="1" applyBorder="1" applyAlignment="1" applyProtection="1">
      <alignment horizontal="center" vertical="center"/>
      <protection locked="0"/>
    </xf>
    <xf numFmtId="0" fontId="6" fillId="0" borderId="0" xfId="88" applyNumberFormat="1" applyFont="1" applyFill="1" applyBorder="1" applyAlignment="1" applyProtection="1">
      <alignment vertical="center" wrapText="1"/>
      <protection locked="0"/>
    </xf>
    <xf numFmtId="0" fontId="6" fillId="0" borderId="0" xfId="0" applyNumberFormat="1" applyFont="1" applyFill="1" applyBorder="1" applyAlignment="1" applyProtection="1">
      <alignment horizontal="center" vertical="top"/>
      <protection/>
    </xf>
    <xf numFmtId="49" fontId="36" fillId="0" borderId="19" xfId="0" applyNumberFormat="1" applyFont="1" applyFill="1" applyBorder="1" applyAlignment="1" applyProtection="1">
      <alignment horizontal="center" vertical="center" wrapText="1"/>
      <protection locked="0"/>
    </xf>
    <xf numFmtId="0" fontId="35" fillId="0" borderId="19" xfId="0" applyNumberFormat="1" applyFont="1" applyFill="1" applyBorder="1" applyAlignment="1" applyProtection="1">
      <alignment horizontal="center" vertical="center" wrapText="1"/>
      <protection/>
    </xf>
    <xf numFmtId="0" fontId="35" fillId="0" borderId="11" xfId="0" applyNumberFormat="1" applyFont="1" applyFill="1" applyBorder="1" applyAlignment="1" applyProtection="1">
      <alignment horizontal="center" vertical="center" wrapText="1"/>
      <protection/>
    </xf>
  </cellXfs>
  <cellStyles count="8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ід" xfId="40"/>
    <cellStyle name="Ввод " xfId="41"/>
    <cellStyle name="Вывод" xfId="42"/>
    <cellStyle name="Вычисление" xfId="43"/>
    <cellStyle name="Hyperlink" xfId="44"/>
    <cellStyle name="Currency" xfId="45"/>
    <cellStyle name="Currency [0]" xfId="46"/>
    <cellStyle name="Добре" xfId="47"/>
    <cellStyle name="Заголовок 1" xfId="48"/>
    <cellStyle name="Заголовок 2" xfId="49"/>
    <cellStyle name="Заголовок 3" xfId="50"/>
    <cellStyle name="Заголовок 4" xfId="51"/>
    <cellStyle name="Звичайний 10" xfId="52"/>
    <cellStyle name="Звичайний 11" xfId="53"/>
    <cellStyle name="Звичайний 12" xfId="54"/>
    <cellStyle name="Звичайний 13" xfId="55"/>
    <cellStyle name="Звичайний 14" xfId="56"/>
    <cellStyle name="Звичайний 15" xfId="57"/>
    <cellStyle name="Звичайний 16" xfId="58"/>
    <cellStyle name="Звичайний 17" xfId="59"/>
    <cellStyle name="Звичайний 18" xfId="60"/>
    <cellStyle name="Звичайний 19" xfId="61"/>
    <cellStyle name="Звичайний 2" xfId="62"/>
    <cellStyle name="Звичайний 20" xfId="63"/>
    <cellStyle name="Звичайний 3" xfId="64"/>
    <cellStyle name="Звичайний 4" xfId="65"/>
    <cellStyle name="Звичайний 5" xfId="66"/>
    <cellStyle name="Звичайний 6" xfId="67"/>
    <cellStyle name="Звичайний 7" xfId="68"/>
    <cellStyle name="Звичайний 8" xfId="69"/>
    <cellStyle name="Звичайний 9" xfId="70"/>
    <cellStyle name="Зв'язана клітинка" xfId="71"/>
    <cellStyle name="Итог" xfId="72"/>
    <cellStyle name="Контрольна клітинка" xfId="73"/>
    <cellStyle name="Контрольная ячейка" xfId="74"/>
    <cellStyle name="Назва" xfId="75"/>
    <cellStyle name="Название" xfId="76"/>
    <cellStyle name="Нейтральный" xfId="77"/>
    <cellStyle name="Обычный 2" xfId="78"/>
    <cellStyle name="Обычный_дод.1" xfId="79"/>
    <cellStyle name="Обычный_Додаток №1" xfId="80"/>
    <cellStyle name="Followed Hyperlink" xfId="81"/>
    <cellStyle name="Плохой" xfId="82"/>
    <cellStyle name="Пояснение" xfId="83"/>
    <cellStyle name="Примечание" xfId="84"/>
    <cellStyle name="Percent" xfId="85"/>
    <cellStyle name="Связанная ячейка" xfId="86"/>
    <cellStyle name="Середній" xfId="87"/>
    <cellStyle name="Стиль 1" xfId="88"/>
    <cellStyle name="Текст попередження" xfId="89"/>
    <cellStyle name="Текст предупреждения" xfId="90"/>
    <cellStyle name="Comma" xfId="91"/>
    <cellStyle name="Comma [0]" xfId="92"/>
    <cellStyle name="Хороший"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1" TargetMode="External" /><Relationship Id="rId3" Type="http://schemas.openxmlformats.org/officeDocument/2006/relationships/hyperlink" Target="_ftn1" TargetMode="External" /><Relationship Id="rId4" Type="http://schemas.openxmlformats.org/officeDocument/2006/relationships/hyperlink" Target="_ftn1" TargetMode="External" /><Relationship Id="rId5" Type="http://schemas.openxmlformats.org/officeDocument/2006/relationships/hyperlink" Target="_ftn1" TargetMode="External" /><Relationship Id="rId6" Type="http://schemas.openxmlformats.org/officeDocument/2006/relationships/hyperlink" Target="_ftn1" TargetMode="External" /><Relationship Id="rId7" Type="http://schemas.openxmlformats.org/officeDocument/2006/relationships/hyperlink" Target="_ftn1" TargetMode="External" /><Relationship Id="rId8" Type="http://schemas.openxmlformats.org/officeDocument/2006/relationships/hyperlink" Target="_ftn1" TargetMode="External" /><Relationship Id="rId9" Type="http://schemas.openxmlformats.org/officeDocument/2006/relationships/hyperlink" Target="_ftn1" TargetMode="External" /><Relationship Id="rId10" Type="http://schemas.openxmlformats.org/officeDocument/2006/relationships/hyperlink" Target="_ftn1" TargetMode="External" /><Relationship Id="rId11" Type="http://schemas.openxmlformats.org/officeDocument/2006/relationships/hyperlink" Target="_ftn1" TargetMode="External" /><Relationship Id="rId12" Type="http://schemas.openxmlformats.org/officeDocument/2006/relationships/hyperlink" Target="_ftn1" TargetMode="External" /><Relationship Id="rId13" Type="http://schemas.openxmlformats.org/officeDocument/2006/relationships/hyperlink" Target="_ftn1"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6"/>
  <sheetViews>
    <sheetView tabSelected="1" zoomScale="70" zoomScaleNormal="70" zoomScalePageLayoutView="0" workbookViewId="0" topLeftCell="A1">
      <pane ySplit="7" topLeftCell="A43" activePane="bottomLeft" state="frozen"/>
      <selection pane="topLeft" activeCell="A1" sqref="A1"/>
      <selection pane="bottomLeft" activeCell="A4" sqref="A4:J4"/>
    </sheetView>
  </sheetViews>
  <sheetFormatPr defaultColWidth="9.140625" defaultRowHeight="12.75"/>
  <cols>
    <col min="1" max="1" width="11.57421875" style="7" customWidth="1"/>
    <col min="2" max="2" width="72.140625" style="7" customWidth="1"/>
    <col min="3" max="3" width="22.28125" style="7" bestFit="1" customWidth="1"/>
    <col min="4" max="4" width="22.140625" style="7" customWidth="1"/>
    <col min="5" max="5" width="13.00390625" style="7" hidden="1" customWidth="1"/>
    <col min="6" max="6" width="16.421875" style="7" customWidth="1"/>
    <col min="7" max="7" width="18.57421875" style="7" customWidth="1"/>
    <col min="8" max="8" width="19.28125" style="7" customWidth="1"/>
    <col min="9" max="9" width="16.28125" style="7" customWidth="1"/>
    <col min="10" max="10" width="22.140625" style="7" customWidth="1"/>
    <col min="11" max="16384" width="9.140625" style="3" customWidth="1"/>
  </cols>
  <sheetData>
    <row r="1" spans="1:10" ht="20.25">
      <c r="A1" s="51"/>
      <c r="B1" s="51"/>
      <c r="C1" s="50" t="s">
        <v>92</v>
      </c>
      <c r="D1" s="50"/>
      <c r="E1" s="50"/>
      <c r="F1" s="50"/>
      <c r="G1" s="50"/>
      <c r="H1" s="50"/>
      <c r="I1" s="50"/>
      <c r="J1" s="50"/>
    </row>
    <row r="2" spans="1:10" ht="20.25">
      <c r="A2" s="51"/>
      <c r="B2" s="51"/>
      <c r="C2" s="50" t="s">
        <v>25</v>
      </c>
      <c r="D2" s="50"/>
      <c r="E2" s="50"/>
      <c r="F2" s="50"/>
      <c r="G2" s="50"/>
      <c r="H2" s="50"/>
      <c r="I2" s="50"/>
      <c r="J2" s="50"/>
    </row>
    <row r="3" spans="1:10" ht="42" customHeight="1">
      <c r="A3" s="51"/>
      <c r="B3" s="51"/>
      <c r="C3" s="50" t="s">
        <v>119</v>
      </c>
      <c r="D3" s="50"/>
      <c r="E3" s="50"/>
      <c r="F3" s="50"/>
      <c r="G3" s="50"/>
      <c r="H3" s="50"/>
      <c r="I3" s="50"/>
      <c r="J3" s="50"/>
    </row>
    <row r="4" spans="1:10" ht="43.5" customHeight="1">
      <c r="A4" s="56" t="s">
        <v>118</v>
      </c>
      <c r="B4" s="56"/>
      <c r="C4" s="56"/>
      <c r="D4" s="56"/>
      <c r="E4" s="56"/>
      <c r="F4" s="56"/>
      <c r="G4" s="56"/>
      <c r="H4" s="56"/>
      <c r="I4" s="56"/>
      <c r="J4" s="56"/>
    </row>
    <row r="5" spans="1:10" ht="21" thickBot="1">
      <c r="A5" s="11" t="s">
        <v>88</v>
      </c>
      <c r="B5" s="11"/>
      <c r="C5" s="11"/>
      <c r="E5" s="11"/>
      <c r="F5" s="11"/>
      <c r="H5" s="11"/>
      <c r="I5" s="6" t="s">
        <v>40</v>
      </c>
      <c r="J5" s="11"/>
    </row>
    <row r="6" spans="1:10" ht="23.25" customHeight="1">
      <c r="A6" s="52" t="s">
        <v>12</v>
      </c>
      <c r="B6" s="58" t="s">
        <v>52</v>
      </c>
      <c r="C6" s="57" t="s">
        <v>89</v>
      </c>
      <c r="D6" s="57"/>
      <c r="E6" s="57"/>
      <c r="F6" s="57"/>
      <c r="G6" s="54" t="s">
        <v>90</v>
      </c>
      <c r="H6" s="54"/>
      <c r="I6" s="54"/>
      <c r="J6" s="16"/>
    </row>
    <row r="7" spans="1:10" ht="119.25" customHeight="1">
      <c r="A7" s="53"/>
      <c r="B7" s="59"/>
      <c r="C7" s="1" t="s">
        <v>108</v>
      </c>
      <c r="D7" s="1" t="s">
        <v>110</v>
      </c>
      <c r="E7" s="1" t="s">
        <v>41</v>
      </c>
      <c r="F7" s="1" t="s">
        <v>111</v>
      </c>
      <c r="G7" s="1" t="s">
        <v>108</v>
      </c>
      <c r="H7" s="1" t="s">
        <v>112</v>
      </c>
      <c r="I7" s="1" t="s">
        <v>113</v>
      </c>
      <c r="J7" s="17" t="s">
        <v>114</v>
      </c>
    </row>
    <row r="8" spans="1:10" s="4" customFormat="1" ht="18.75">
      <c r="A8" s="18" t="s">
        <v>62</v>
      </c>
      <c r="B8" s="19" t="s">
        <v>13</v>
      </c>
      <c r="C8" s="20">
        <f>SUM(C9,C15,C21,C22,C23)</f>
        <v>1179806527</v>
      </c>
      <c r="D8" s="37">
        <f>SUM(D9,D15,D21,D22,D23)</f>
        <v>1225414805.73</v>
      </c>
      <c r="E8" s="21">
        <v>91.8</v>
      </c>
      <c r="F8" s="45">
        <f>D8/C8*100</f>
        <v>103.8657421946946</v>
      </c>
      <c r="G8" s="37">
        <f>SUM(G23)</f>
        <v>820000</v>
      </c>
      <c r="H8" s="37">
        <v>832925.37</v>
      </c>
      <c r="I8" s="45">
        <f>H8/G8*100</f>
        <v>101.57626463414636</v>
      </c>
      <c r="J8" s="22">
        <f aca="true" t="shared" si="0" ref="J8:J43">SUM(D8,H8)</f>
        <v>1226247731.1</v>
      </c>
    </row>
    <row r="9" spans="1:10" s="5" customFormat="1" ht="37.5">
      <c r="A9" s="18" t="s">
        <v>61</v>
      </c>
      <c r="B9" s="23" t="s">
        <v>28</v>
      </c>
      <c r="C9" s="20">
        <f>SUM(C10:C11)</f>
        <v>686220000</v>
      </c>
      <c r="D9" s="37">
        <f>SUM(D10:D11)</f>
        <v>716121644.08</v>
      </c>
      <c r="E9" s="21">
        <v>88.2</v>
      </c>
      <c r="F9" s="45">
        <f aca="true" t="shared" si="1" ref="F9:F59">D9/C9*100</f>
        <v>104.35744281425782</v>
      </c>
      <c r="G9" s="20"/>
      <c r="H9" s="37"/>
      <c r="I9" s="45"/>
      <c r="J9" s="40">
        <f t="shared" si="0"/>
        <v>716121644.08</v>
      </c>
    </row>
    <row r="10" spans="1:10" ht="18.75">
      <c r="A10" s="18" t="s">
        <v>60</v>
      </c>
      <c r="B10" s="19" t="s">
        <v>47</v>
      </c>
      <c r="C10" s="20">
        <v>685820000</v>
      </c>
      <c r="D10" s="37">
        <v>716999323.72</v>
      </c>
      <c r="E10" s="20">
        <v>106.6</v>
      </c>
      <c r="F10" s="45">
        <f t="shared" si="1"/>
        <v>104.54628382374385</v>
      </c>
      <c r="G10" s="20"/>
      <c r="H10" s="37"/>
      <c r="I10" s="45"/>
      <c r="J10" s="40">
        <f t="shared" si="0"/>
        <v>716999323.72</v>
      </c>
    </row>
    <row r="11" spans="1:10" ht="39.75" customHeight="1">
      <c r="A11" s="18" t="s">
        <v>63</v>
      </c>
      <c r="B11" s="19" t="s">
        <v>91</v>
      </c>
      <c r="C11" s="20">
        <v>400000</v>
      </c>
      <c r="D11" s="37">
        <v>-877679.64</v>
      </c>
      <c r="E11" s="20">
        <v>80.7</v>
      </c>
      <c r="F11" s="45">
        <f t="shared" si="1"/>
        <v>-219.41991000000002</v>
      </c>
      <c r="G11" s="20"/>
      <c r="H11" s="37"/>
      <c r="I11" s="45"/>
      <c r="J11" s="40">
        <f t="shared" si="0"/>
        <v>-877679.64</v>
      </c>
    </row>
    <row r="12" spans="1:10" s="5" customFormat="1" ht="1.5" customHeight="1" hidden="1">
      <c r="A12" s="24" t="s">
        <v>20</v>
      </c>
      <c r="B12" s="23" t="s">
        <v>29</v>
      </c>
      <c r="C12" s="21">
        <f aca="true" t="shared" si="2" ref="C12:H12">SUM(C13:C14)</f>
        <v>0</v>
      </c>
      <c r="D12" s="38">
        <f>SUM(D13:D14)</f>
        <v>0</v>
      </c>
      <c r="E12" s="21">
        <f t="shared" si="2"/>
        <v>103.8</v>
      </c>
      <c r="F12" s="45" t="e">
        <f t="shared" si="1"/>
        <v>#DIV/0!</v>
      </c>
      <c r="G12" s="20">
        <f t="shared" si="2"/>
        <v>0</v>
      </c>
      <c r="H12" s="37">
        <f t="shared" si="2"/>
        <v>0</v>
      </c>
      <c r="I12" s="45"/>
      <c r="J12" s="40">
        <f t="shared" si="0"/>
        <v>0</v>
      </c>
    </row>
    <row r="13" spans="1:10" ht="18.75" hidden="1">
      <c r="A13" s="24" t="s">
        <v>31</v>
      </c>
      <c r="B13" s="23" t="s">
        <v>32</v>
      </c>
      <c r="C13" s="20"/>
      <c r="D13" s="37">
        <v>0</v>
      </c>
      <c r="E13" s="20"/>
      <c r="F13" s="45" t="e">
        <f t="shared" si="1"/>
        <v>#DIV/0!</v>
      </c>
      <c r="G13" s="20"/>
      <c r="H13" s="37"/>
      <c r="I13" s="45"/>
      <c r="J13" s="40">
        <f t="shared" si="0"/>
        <v>0</v>
      </c>
    </row>
    <row r="14" spans="1:10" ht="18.75" hidden="1">
      <c r="A14" s="24" t="s">
        <v>42</v>
      </c>
      <c r="B14" s="23" t="s">
        <v>43</v>
      </c>
      <c r="C14" s="20"/>
      <c r="D14" s="37"/>
      <c r="E14" s="20">
        <v>103.8</v>
      </c>
      <c r="F14" s="45" t="e">
        <f t="shared" si="1"/>
        <v>#DIV/0!</v>
      </c>
      <c r="G14" s="20"/>
      <c r="H14" s="37"/>
      <c r="I14" s="45"/>
      <c r="J14" s="40">
        <f t="shared" si="0"/>
        <v>0</v>
      </c>
    </row>
    <row r="15" spans="1:10" ht="19.5">
      <c r="A15" s="24" t="s">
        <v>64</v>
      </c>
      <c r="B15" s="25" t="s">
        <v>56</v>
      </c>
      <c r="C15" s="20">
        <f>SUM(C16:C20)</f>
        <v>351135000</v>
      </c>
      <c r="D15" s="37">
        <f>SUM(D16:D20)</f>
        <v>360833705.25</v>
      </c>
      <c r="E15" s="20">
        <v>168.4</v>
      </c>
      <c r="F15" s="45">
        <f t="shared" si="1"/>
        <v>102.76210154214192</v>
      </c>
      <c r="G15" s="20"/>
      <c r="H15" s="37"/>
      <c r="I15" s="45"/>
      <c r="J15" s="40">
        <f t="shared" si="0"/>
        <v>360833705.25</v>
      </c>
    </row>
    <row r="16" spans="1:10" ht="37.5">
      <c r="A16" s="18" t="s">
        <v>67</v>
      </c>
      <c r="B16" s="23" t="s">
        <v>50</v>
      </c>
      <c r="C16" s="20">
        <v>7265000</v>
      </c>
      <c r="D16" s="37">
        <v>12681785.73</v>
      </c>
      <c r="E16" s="20"/>
      <c r="F16" s="45">
        <f t="shared" si="1"/>
        <v>174.56002381280112</v>
      </c>
      <c r="G16" s="20"/>
      <c r="H16" s="37"/>
      <c r="I16" s="45"/>
      <c r="J16" s="40">
        <f t="shared" si="0"/>
        <v>12681785.73</v>
      </c>
    </row>
    <row r="17" spans="1:10" ht="37.5">
      <c r="A17" s="18" t="s">
        <v>68</v>
      </c>
      <c r="B17" s="23" t="s">
        <v>57</v>
      </c>
      <c r="C17" s="20">
        <v>137500000</v>
      </c>
      <c r="D17" s="37">
        <v>140960104.82</v>
      </c>
      <c r="E17" s="20"/>
      <c r="F17" s="45">
        <f t="shared" si="1"/>
        <v>102.51643986909092</v>
      </c>
      <c r="G17" s="20"/>
      <c r="H17" s="37"/>
      <c r="I17" s="45"/>
      <c r="J17" s="40">
        <f t="shared" si="0"/>
        <v>140960104.82</v>
      </c>
    </row>
    <row r="18" spans="1:10" ht="18.75">
      <c r="A18" s="24" t="s">
        <v>65</v>
      </c>
      <c r="B18" s="23" t="s">
        <v>58</v>
      </c>
      <c r="C18" s="20">
        <v>1200000</v>
      </c>
      <c r="D18" s="37">
        <v>2535923.59</v>
      </c>
      <c r="E18" s="20"/>
      <c r="F18" s="45">
        <f>D18/C18*100</f>
        <v>211.3269658333333</v>
      </c>
      <c r="G18" s="20"/>
      <c r="H18" s="37"/>
      <c r="I18" s="45"/>
      <c r="J18" s="40">
        <f t="shared" si="0"/>
        <v>2535923.59</v>
      </c>
    </row>
    <row r="19" spans="1:10" ht="37.5">
      <c r="A19" s="18" t="s">
        <v>66</v>
      </c>
      <c r="B19" s="23" t="s">
        <v>59</v>
      </c>
      <c r="C19" s="20">
        <v>170000</v>
      </c>
      <c r="D19" s="37">
        <v>170636.62</v>
      </c>
      <c r="E19" s="20"/>
      <c r="F19" s="45">
        <f t="shared" si="1"/>
        <v>100.37448235294117</v>
      </c>
      <c r="G19" s="20"/>
      <c r="H19" s="37"/>
      <c r="I19" s="45"/>
      <c r="J19" s="40">
        <f t="shared" si="0"/>
        <v>170636.62</v>
      </c>
    </row>
    <row r="20" spans="1:10" ht="37.5">
      <c r="A20" s="18" t="s">
        <v>69</v>
      </c>
      <c r="B20" s="23" t="s">
        <v>14</v>
      </c>
      <c r="C20" s="20">
        <v>205000000</v>
      </c>
      <c r="D20" s="37">
        <v>204485254.49</v>
      </c>
      <c r="E20" s="20"/>
      <c r="F20" s="45">
        <f t="shared" si="1"/>
        <v>99.7489046292683</v>
      </c>
      <c r="G20" s="20"/>
      <c r="H20" s="37"/>
      <c r="I20" s="45"/>
      <c r="J20" s="40">
        <f t="shared" si="0"/>
        <v>204485254.49</v>
      </c>
    </row>
    <row r="21" spans="1:10" ht="37.5">
      <c r="A21" s="18">
        <v>14040000</v>
      </c>
      <c r="B21" s="26" t="s">
        <v>72</v>
      </c>
      <c r="C21" s="20">
        <v>79951527</v>
      </c>
      <c r="D21" s="37">
        <v>81255512.48</v>
      </c>
      <c r="E21" s="20"/>
      <c r="F21" s="45">
        <f t="shared" si="1"/>
        <v>101.63097007515567</v>
      </c>
      <c r="G21" s="20"/>
      <c r="H21" s="37"/>
      <c r="I21" s="45"/>
      <c r="J21" s="40">
        <f t="shared" si="0"/>
        <v>81255512.48</v>
      </c>
    </row>
    <row r="22" spans="1:10" ht="37.5">
      <c r="A22" s="18" t="s">
        <v>115</v>
      </c>
      <c r="B22" s="26" t="s">
        <v>93</v>
      </c>
      <c r="C22" s="20">
        <v>62500000</v>
      </c>
      <c r="D22" s="37">
        <v>67203943.92</v>
      </c>
      <c r="E22" s="20"/>
      <c r="F22" s="45">
        <f t="shared" si="1"/>
        <v>107.52631027199999</v>
      </c>
      <c r="G22" s="20"/>
      <c r="H22" s="37"/>
      <c r="I22" s="45"/>
      <c r="J22" s="40">
        <f t="shared" si="0"/>
        <v>67203943.92</v>
      </c>
    </row>
    <row r="23" spans="1:10" ht="18.75">
      <c r="A23" s="18">
        <v>1901000</v>
      </c>
      <c r="B23" s="26" t="s">
        <v>44</v>
      </c>
      <c r="C23" s="20"/>
      <c r="D23" s="37">
        <v>0</v>
      </c>
      <c r="E23" s="20"/>
      <c r="F23" s="45"/>
      <c r="G23" s="37">
        <v>820000</v>
      </c>
      <c r="H23" s="37">
        <v>832925.37</v>
      </c>
      <c r="I23" s="45">
        <f>H23/G23*100</f>
        <v>101.57626463414636</v>
      </c>
      <c r="J23" s="40">
        <f t="shared" si="0"/>
        <v>832925.37</v>
      </c>
    </row>
    <row r="24" spans="1:10" s="4" customFormat="1" ht="18.75">
      <c r="A24" s="24" t="s">
        <v>1</v>
      </c>
      <c r="B24" s="19" t="s">
        <v>15</v>
      </c>
      <c r="C24" s="20">
        <f>SUM(C25,C26,C27,C31,C34,C37)</f>
        <v>86730000</v>
      </c>
      <c r="D24" s="37">
        <f>SUM(D25,D26,D27,D31,D34,D37)</f>
        <v>72320755.03</v>
      </c>
      <c r="E24" s="21">
        <v>103.3</v>
      </c>
      <c r="F24" s="45">
        <f t="shared" si="1"/>
        <v>83.38608904646605</v>
      </c>
      <c r="G24" s="37">
        <f>SUM(G34)</f>
        <v>159869722.37</v>
      </c>
      <c r="H24" s="37">
        <f>SUM(H34)</f>
        <v>161502527.39</v>
      </c>
      <c r="I24" s="45">
        <f>H24/G24*100</f>
        <v>101.02133474418693</v>
      </c>
      <c r="J24" s="40">
        <f t="shared" si="0"/>
        <v>233823282.42</v>
      </c>
    </row>
    <row r="25" spans="1:10" ht="69" customHeight="1">
      <c r="A25" s="24" t="s">
        <v>2</v>
      </c>
      <c r="B25" s="27" t="s">
        <v>0</v>
      </c>
      <c r="C25" s="20">
        <v>700000</v>
      </c>
      <c r="D25" s="37">
        <v>1289394.1</v>
      </c>
      <c r="E25" s="20">
        <v>31.3</v>
      </c>
      <c r="F25" s="45">
        <f t="shared" si="1"/>
        <v>184.19915714285716</v>
      </c>
      <c r="G25" s="20"/>
      <c r="H25" s="37"/>
      <c r="I25" s="45"/>
      <c r="J25" s="40">
        <f t="shared" si="0"/>
        <v>1289394.1</v>
      </c>
    </row>
    <row r="26" spans="1:10" ht="30.75" customHeight="1">
      <c r="A26" s="24" t="s">
        <v>94</v>
      </c>
      <c r="B26" s="27" t="s">
        <v>95</v>
      </c>
      <c r="C26" s="20">
        <v>24500000</v>
      </c>
      <c r="D26" s="37">
        <v>25745205.5</v>
      </c>
      <c r="E26" s="20"/>
      <c r="F26" s="45">
        <f t="shared" si="1"/>
        <v>105.08247142857144</v>
      </c>
      <c r="G26" s="20"/>
      <c r="H26" s="37"/>
      <c r="I26" s="45"/>
      <c r="J26" s="40">
        <f t="shared" si="0"/>
        <v>25745205.5</v>
      </c>
    </row>
    <row r="27" spans="1:10" s="5" customFormat="1" ht="40.5" customHeight="1">
      <c r="A27" s="24" t="s">
        <v>3</v>
      </c>
      <c r="B27" s="23" t="s">
        <v>16</v>
      </c>
      <c r="C27" s="20">
        <f>SUM(C28:C30)</f>
        <v>25425000</v>
      </c>
      <c r="D27" s="20">
        <f>SUM(D28:D30)</f>
        <v>32022319.950000003</v>
      </c>
      <c r="E27" s="21">
        <v>98.9</v>
      </c>
      <c r="F27" s="45">
        <f t="shared" si="1"/>
        <v>125.9481610619469</v>
      </c>
      <c r="G27" s="20">
        <f>SUM(G29:G30)</f>
        <v>0</v>
      </c>
      <c r="H27" s="37">
        <f>SUM(H29:H30)</f>
        <v>0</v>
      </c>
      <c r="I27" s="45"/>
      <c r="J27" s="40">
        <f t="shared" si="0"/>
        <v>32022319.950000003</v>
      </c>
    </row>
    <row r="28" spans="1:10" s="5" customFormat="1" ht="40.5" customHeight="1">
      <c r="A28" s="24" t="s">
        <v>4</v>
      </c>
      <c r="B28" s="23" t="s">
        <v>5</v>
      </c>
      <c r="C28" s="20">
        <v>15500000</v>
      </c>
      <c r="D28" s="37">
        <v>22224460.12</v>
      </c>
      <c r="E28" s="21"/>
      <c r="F28" s="45">
        <f t="shared" si="1"/>
        <v>143.38361367741936</v>
      </c>
      <c r="G28" s="20"/>
      <c r="H28" s="37"/>
      <c r="I28" s="45"/>
      <c r="J28" s="40">
        <f t="shared" si="0"/>
        <v>22224460.12</v>
      </c>
    </row>
    <row r="29" spans="1:10" ht="37.5">
      <c r="A29" s="24" t="s">
        <v>6</v>
      </c>
      <c r="B29" s="23" t="s">
        <v>23</v>
      </c>
      <c r="C29" s="20">
        <v>8925000</v>
      </c>
      <c r="D29" s="37">
        <v>8700148.58</v>
      </c>
      <c r="E29" s="20">
        <v>98.3</v>
      </c>
      <c r="F29" s="45">
        <f t="shared" si="1"/>
        <v>97.48065635854341</v>
      </c>
      <c r="G29" s="20"/>
      <c r="H29" s="37"/>
      <c r="I29" s="45"/>
      <c r="J29" s="40">
        <f t="shared" si="0"/>
        <v>8700148.58</v>
      </c>
    </row>
    <row r="30" spans="1:10" ht="18.75">
      <c r="A30" s="24" t="s">
        <v>7</v>
      </c>
      <c r="B30" s="23" t="s">
        <v>26</v>
      </c>
      <c r="C30" s="20">
        <v>1000000</v>
      </c>
      <c r="D30" s="37">
        <v>1097711.25</v>
      </c>
      <c r="E30" s="20">
        <v>85</v>
      </c>
      <c r="F30" s="45">
        <f t="shared" si="1"/>
        <v>109.771125</v>
      </c>
      <c r="G30" s="20"/>
      <c r="H30" s="37"/>
      <c r="I30" s="45"/>
      <c r="J30" s="40">
        <f t="shared" si="0"/>
        <v>1097711.25</v>
      </c>
    </row>
    <row r="31" spans="1:10" s="5" customFormat="1" ht="18.75">
      <c r="A31" s="24" t="s">
        <v>8</v>
      </c>
      <c r="B31" s="23" t="s">
        <v>17</v>
      </c>
      <c r="C31" s="20">
        <f>SUM(C32:C33)</f>
        <v>1420000</v>
      </c>
      <c r="D31" s="37">
        <f>SUM(D32:D33)</f>
        <v>1338942.56</v>
      </c>
      <c r="E31" s="21">
        <v>110.4</v>
      </c>
      <c r="F31" s="45">
        <f t="shared" si="1"/>
        <v>94.29172957746479</v>
      </c>
      <c r="G31" s="20">
        <v>0</v>
      </c>
      <c r="H31" s="37">
        <v>0</v>
      </c>
      <c r="I31" s="45"/>
      <c r="J31" s="40">
        <f t="shared" si="0"/>
        <v>1338942.56</v>
      </c>
    </row>
    <row r="32" spans="1:10" ht="75">
      <c r="A32" s="18" t="s">
        <v>82</v>
      </c>
      <c r="B32" s="23" t="s">
        <v>48</v>
      </c>
      <c r="C32" s="20">
        <v>700000</v>
      </c>
      <c r="D32" s="37">
        <v>546227.4</v>
      </c>
      <c r="E32" s="20">
        <v>83.8</v>
      </c>
      <c r="F32" s="45">
        <f t="shared" si="1"/>
        <v>78.03248571428571</v>
      </c>
      <c r="G32" s="20"/>
      <c r="H32" s="37"/>
      <c r="I32" s="45"/>
      <c r="J32" s="40">
        <f t="shared" si="0"/>
        <v>546227.4</v>
      </c>
    </row>
    <row r="33" spans="1:10" ht="39.75" customHeight="1">
      <c r="A33" s="24" t="s">
        <v>9</v>
      </c>
      <c r="B33" s="23" t="s">
        <v>98</v>
      </c>
      <c r="C33" s="20">
        <v>720000</v>
      </c>
      <c r="D33" s="37">
        <v>792715.16</v>
      </c>
      <c r="E33" s="20"/>
      <c r="F33" s="45">
        <f t="shared" si="1"/>
        <v>110.09932777777777</v>
      </c>
      <c r="G33" s="20"/>
      <c r="H33" s="37"/>
      <c r="I33" s="45"/>
      <c r="J33" s="40">
        <f t="shared" si="0"/>
        <v>792715.16</v>
      </c>
    </row>
    <row r="34" spans="1:10" ht="18.75">
      <c r="A34" s="24" t="s">
        <v>10</v>
      </c>
      <c r="B34" s="23" t="s">
        <v>71</v>
      </c>
      <c r="C34" s="20">
        <f>SUM(C35:C36)</f>
        <v>34650000</v>
      </c>
      <c r="D34" s="37">
        <f>SUM(D35:D36)</f>
        <v>11804875.17</v>
      </c>
      <c r="E34" s="20">
        <v>585.9</v>
      </c>
      <c r="F34" s="45">
        <f t="shared" si="1"/>
        <v>34.06890380952381</v>
      </c>
      <c r="G34" s="37">
        <f>SUM(G35:G38)</f>
        <v>159869722.37</v>
      </c>
      <c r="H34" s="37">
        <f>SUM(H35:H38)</f>
        <v>161502527.39</v>
      </c>
      <c r="I34" s="45">
        <f>H34/G34*100</f>
        <v>101.02133474418693</v>
      </c>
      <c r="J34" s="40">
        <f t="shared" si="0"/>
        <v>173307402.55999997</v>
      </c>
    </row>
    <row r="35" spans="1:10" ht="37.5">
      <c r="A35" s="18" t="s">
        <v>83</v>
      </c>
      <c r="B35" s="23" t="s">
        <v>18</v>
      </c>
      <c r="C35" s="20">
        <v>34650000</v>
      </c>
      <c r="D35" s="37">
        <v>11804875.17</v>
      </c>
      <c r="E35" s="20"/>
      <c r="F35" s="45">
        <f t="shared" si="1"/>
        <v>34.06890380952381</v>
      </c>
      <c r="G35" s="37"/>
      <c r="H35" s="37">
        <v>191912.68</v>
      </c>
      <c r="I35" s="45"/>
      <c r="J35" s="40">
        <f t="shared" si="0"/>
        <v>11996787.85</v>
      </c>
    </row>
    <row r="36" spans="1:10" ht="37.5" customHeight="1">
      <c r="A36" s="24" t="s">
        <v>11</v>
      </c>
      <c r="B36" s="23" t="s">
        <v>70</v>
      </c>
      <c r="C36" s="20"/>
      <c r="D36" s="37"/>
      <c r="E36" s="20"/>
      <c r="F36" s="45"/>
      <c r="G36" s="37">
        <v>25000000</v>
      </c>
      <c r="H36" s="37">
        <v>25010400.74</v>
      </c>
      <c r="I36" s="45">
        <f>H36/G36*100</f>
        <v>100.04160295999999</v>
      </c>
      <c r="J36" s="40">
        <f t="shared" si="0"/>
        <v>25010400.74</v>
      </c>
    </row>
    <row r="37" spans="1:10" ht="107.25" customHeight="1">
      <c r="A37" s="24" t="s">
        <v>73</v>
      </c>
      <c r="B37" s="23" t="s">
        <v>74</v>
      </c>
      <c r="C37" s="20">
        <v>35000</v>
      </c>
      <c r="D37" s="37">
        <v>120017.75</v>
      </c>
      <c r="E37" s="20"/>
      <c r="F37" s="45">
        <f t="shared" si="1"/>
        <v>342.90785714285715</v>
      </c>
      <c r="G37" s="37"/>
      <c r="H37" s="37"/>
      <c r="I37" s="45"/>
      <c r="J37" s="40">
        <f t="shared" si="0"/>
        <v>120017.75</v>
      </c>
    </row>
    <row r="38" spans="1:10" ht="18.75">
      <c r="A38" s="24" t="s">
        <v>75</v>
      </c>
      <c r="B38" s="23" t="s">
        <v>19</v>
      </c>
      <c r="C38" s="20"/>
      <c r="D38" s="20"/>
      <c r="E38" s="20"/>
      <c r="F38" s="45"/>
      <c r="G38" s="37">
        <v>134869722.37</v>
      </c>
      <c r="H38" s="37">
        <v>136300213.97</v>
      </c>
      <c r="I38" s="45">
        <f aca="true" t="shared" si="3" ref="I38:I43">H38/G38*100</f>
        <v>101.06064695237941</v>
      </c>
      <c r="J38" s="40">
        <f t="shared" si="0"/>
        <v>136300213.97</v>
      </c>
    </row>
    <row r="39" spans="1:10" ht="18.75">
      <c r="A39" s="24" t="s">
        <v>76</v>
      </c>
      <c r="B39" s="23" t="s">
        <v>77</v>
      </c>
      <c r="C39" s="20"/>
      <c r="D39" s="20"/>
      <c r="E39" s="20"/>
      <c r="F39" s="45"/>
      <c r="G39" s="37">
        <f>SUM(G40:G41)</f>
        <v>4379523</v>
      </c>
      <c r="H39" s="37">
        <f>SUM(H40:H41)</f>
        <v>6946156.88</v>
      </c>
      <c r="I39" s="45">
        <f t="shared" si="3"/>
        <v>158.6053293931782</v>
      </c>
      <c r="J39" s="40">
        <f t="shared" si="0"/>
        <v>6946156.88</v>
      </c>
    </row>
    <row r="40" spans="1:10" ht="37.5">
      <c r="A40" s="24" t="s">
        <v>30</v>
      </c>
      <c r="B40" s="23" t="s">
        <v>22</v>
      </c>
      <c r="C40" s="20"/>
      <c r="D40" s="20"/>
      <c r="E40" s="20"/>
      <c r="F40" s="45"/>
      <c r="G40" s="37">
        <v>1198800</v>
      </c>
      <c r="H40" s="37">
        <v>2978677.12</v>
      </c>
      <c r="I40" s="45">
        <f t="shared" si="3"/>
        <v>248.47156489823158</v>
      </c>
      <c r="J40" s="40">
        <f t="shared" si="0"/>
        <v>2978677.12</v>
      </c>
    </row>
    <row r="41" spans="1:10" ht="18.75">
      <c r="A41" s="24" t="s">
        <v>21</v>
      </c>
      <c r="B41" s="23" t="s">
        <v>51</v>
      </c>
      <c r="C41" s="20"/>
      <c r="D41" s="20"/>
      <c r="E41" s="20"/>
      <c r="F41" s="45"/>
      <c r="G41" s="37">
        <v>3180723</v>
      </c>
      <c r="H41" s="37">
        <v>3967479.76</v>
      </c>
      <c r="I41" s="45">
        <f t="shared" si="3"/>
        <v>124.7351548688773</v>
      </c>
      <c r="J41" s="40">
        <f t="shared" si="0"/>
        <v>3967479.76</v>
      </c>
    </row>
    <row r="42" spans="1:10" ht="24.75" customHeight="1">
      <c r="A42" s="24" t="s">
        <v>49</v>
      </c>
      <c r="B42" s="23" t="s">
        <v>45</v>
      </c>
      <c r="C42" s="20"/>
      <c r="D42" s="20"/>
      <c r="E42" s="20"/>
      <c r="F42" s="45"/>
      <c r="G42" s="37">
        <v>3358800</v>
      </c>
      <c r="H42" s="37">
        <v>3663304.49</v>
      </c>
      <c r="I42" s="45">
        <f t="shared" si="3"/>
        <v>109.06587144218175</v>
      </c>
      <c r="J42" s="40">
        <f t="shared" si="0"/>
        <v>3663304.49</v>
      </c>
    </row>
    <row r="43" spans="1:10" s="4" customFormat="1" ht="18.75">
      <c r="A43" s="28"/>
      <c r="B43" s="29" t="s">
        <v>78</v>
      </c>
      <c r="C43" s="41">
        <f>SUM(C8,C24)</f>
        <v>1266536527</v>
      </c>
      <c r="D43" s="41">
        <f>SUM(D8,D24)</f>
        <v>1297735560.76</v>
      </c>
      <c r="E43" s="30">
        <v>92.2</v>
      </c>
      <c r="F43" s="46">
        <f t="shared" si="1"/>
        <v>102.46333470017639</v>
      </c>
      <c r="G43" s="41">
        <f>SUM(G8,G24,G39,G42)</f>
        <v>168428045.37</v>
      </c>
      <c r="H43" s="41">
        <f>SUM(H8,H24,H39,H42)</f>
        <v>172944914.13</v>
      </c>
      <c r="I43" s="46">
        <f t="shared" si="3"/>
        <v>102.68177948041695</v>
      </c>
      <c r="J43" s="42">
        <f t="shared" si="0"/>
        <v>1470680474.8899999</v>
      </c>
    </row>
    <row r="44" spans="1:10" s="4" customFormat="1" ht="18.75">
      <c r="A44" s="28" t="s">
        <v>116</v>
      </c>
      <c r="B44" s="29" t="s">
        <v>117</v>
      </c>
      <c r="C44" s="37">
        <v>1350402</v>
      </c>
      <c r="D44" s="37">
        <v>1350402</v>
      </c>
      <c r="E44" s="30"/>
      <c r="F44" s="45">
        <f t="shared" si="1"/>
        <v>100</v>
      </c>
      <c r="G44" s="37"/>
      <c r="H44" s="37"/>
      <c r="I44" s="45"/>
      <c r="J44" s="40">
        <v>1350402</v>
      </c>
    </row>
    <row r="45" spans="1:10" s="4" customFormat="1" ht="39">
      <c r="A45" s="31" t="s">
        <v>33</v>
      </c>
      <c r="B45" s="32" t="s">
        <v>53</v>
      </c>
      <c r="C45" s="37">
        <f>SUM(C46,C47,C48,C49,C50,C51,C57,C58,C59)</f>
        <v>1301052447.4899998</v>
      </c>
      <c r="D45" s="37">
        <f>SUM(D46,D47,D48,D49,D50,D51,D57,D58,D59)</f>
        <v>1279330153.47</v>
      </c>
      <c r="E45" s="33">
        <f>SUM(E52:E59)</f>
        <v>369.99999999999994</v>
      </c>
      <c r="F45" s="45">
        <f t="shared" si="1"/>
        <v>98.33040596772969</v>
      </c>
      <c r="G45" s="37">
        <f>SUM(G46:G59)</f>
        <v>31887893</v>
      </c>
      <c r="H45" s="37">
        <f>SUM(H46:H59)</f>
        <v>31887892.05</v>
      </c>
      <c r="I45" s="45">
        <f>H45/G45*100</f>
        <v>99.99999702081288</v>
      </c>
      <c r="J45" s="40">
        <f>SUM(D45,H45)</f>
        <v>1311218045.52</v>
      </c>
    </row>
    <row r="46" spans="1:10" s="4" customFormat="1" ht="37.5">
      <c r="A46" s="24" t="s">
        <v>80</v>
      </c>
      <c r="B46" s="23" t="s">
        <v>79</v>
      </c>
      <c r="C46" s="37">
        <v>287195800</v>
      </c>
      <c r="D46" s="37">
        <v>287195800</v>
      </c>
      <c r="E46" s="21"/>
      <c r="F46" s="45">
        <f t="shared" si="1"/>
        <v>100</v>
      </c>
      <c r="G46" s="37"/>
      <c r="H46" s="37"/>
      <c r="I46" s="45"/>
      <c r="J46" s="40">
        <f>SUM(D46,H46)</f>
        <v>287195800</v>
      </c>
    </row>
    <row r="47" spans="1:10" s="4" customFormat="1" ht="37.5">
      <c r="A47" s="24" t="s">
        <v>99</v>
      </c>
      <c r="B47" s="23" t="s">
        <v>81</v>
      </c>
      <c r="C47" s="37">
        <v>226999900</v>
      </c>
      <c r="D47" s="37">
        <v>226999900</v>
      </c>
      <c r="E47" s="21"/>
      <c r="F47" s="45">
        <f t="shared" si="1"/>
        <v>100</v>
      </c>
      <c r="G47" s="37"/>
      <c r="H47" s="37"/>
      <c r="I47" s="45"/>
      <c r="J47" s="40">
        <f>SUM(D47,H47)</f>
        <v>226999900</v>
      </c>
    </row>
    <row r="48" spans="1:10" s="4" customFormat="1" ht="56.25">
      <c r="A48" s="24" t="s">
        <v>100</v>
      </c>
      <c r="B48" s="23" t="s">
        <v>101</v>
      </c>
      <c r="C48" s="37">
        <v>4537300</v>
      </c>
      <c r="D48" s="37">
        <v>4120064.42</v>
      </c>
      <c r="E48" s="21"/>
      <c r="F48" s="45">
        <f t="shared" si="1"/>
        <v>90.80432019042162</v>
      </c>
      <c r="G48" s="37"/>
      <c r="H48" s="37"/>
      <c r="I48" s="45"/>
      <c r="J48" s="40">
        <v>4120064.42</v>
      </c>
    </row>
    <row r="49" spans="1:10" s="4" customFormat="1" ht="56.25">
      <c r="A49" s="24" t="s">
        <v>102</v>
      </c>
      <c r="B49" s="23" t="s">
        <v>103</v>
      </c>
      <c r="C49" s="37">
        <v>1243546</v>
      </c>
      <c r="D49" s="37">
        <v>952707.75</v>
      </c>
      <c r="E49" s="21"/>
      <c r="F49" s="45">
        <f t="shared" si="1"/>
        <v>76.61218402857635</v>
      </c>
      <c r="G49" s="37"/>
      <c r="H49" s="37"/>
      <c r="I49" s="45"/>
      <c r="J49" s="40">
        <v>952707.75</v>
      </c>
    </row>
    <row r="50" spans="1:10" s="4" customFormat="1" ht="63.75" customHeight="1">
      <c r="A50" s="24" t="s">
        <v>106</v>
      </c>
      <c r="B50" s="23" t="s">
        <v>107</v>
      </c>
      <c r="C50" s="37">
        <v>15777503</v>
      </c>
      <c r="D50" s="37">
        <v>15777503</v>
      </c>
      <c r="E50" s="21"/>
      <c r="F50" s="45">
        <f t="shared" si="1"/>
        <v>100</v>
      </c>
      <c r="G50" s="37">
        <v>16570000</v>
      </c>
      <c r="H50" s="37">
        <v>16570000</v>
      </c>
      <c r="I50" s="45">
        <f>H50/G50*100</f>
        <v>100</v>
      </c>
      <c r="J50" s="40">
        <v>32347503</v>
      </c>
    </row>
    <row r="51" spans="1:10" s="4" customFormat="1" ht="56.25">
      <c r="A51" s="24"/>
      <c r="B51" s="23" t="s">
        <v>87</v>
      </c>
      <c r="C51" s="37">
        <f>SUM(C52:C56)</f>
        <v>736119635.89</v>
      </c>
      <c r="D51" s="37">
        <f>SUM(D52:D56)</f>
        <v>731179149.29</v>
      </c>
      <c r="E51" s="21"/>
      <c r="F51" s="45">
        <f t="shared" si="1"/>
        <v>99.32884732873254</v>
      </c>
      <c r="G51" s="37"/>
      <c r="H51" s="37"/>
      <c r="I51" s="45"/>
      <c r="J51" s="40">
        <f aca="true" t="shared" si="4" ref="J51:J60">SUM(D51,H51)</f>
        <v>731179149.29</v>
      </c>
    </row>
    <row r="52" spans="1:10" s="4" customFormat="1" ht="68.25" customHeight="1">
      <c r="A52" s="24" t="s">
        <v>34</v>
      </c>
      <c r="B52" s="23" t="s">
        <v>85</v>
      </c>
      <c r="C52" s="37">
        <v>296293200</v>
      </c>
      <c r="D52" s="37">
        <v>291355016.82</v>
      </c>
      <c r="E52" s="21">
        <v>98.8</v>
      </c>
      <c r="F52" s="45">
        <f t="shared" si="1"/>
        <v>98.33334576021319</v>
      </c>
      <c r="G52" s="37"/>
      <c r="H52" s="37"/>
      <c r="I52" s="45"/>
      <c r="J52" s="40">
        <f t="shared" si="4"/>
        <v>291355016.82</v>
      </c>
    </row>
    <row r="53" spans="1:10" s="4" customFormat="1" ht="2.25" customHeight="1" hidden="1">
      <c r="A53" s="24" t="s">
        <v>35</v>
      </c>
      <c r="B53" s="23" t="s">
        <v>54</v>
      </c>
      <c r="C53" s="20"/>
      <c r="D53" s="37"/>
      <c r="E53" s="21"/>
      <c r="F53" s="45" t="e">
        <f t="shared" si="1"/>
        <v>#DIV/0!</v>
      </c>
      <c r="G53" s="37"/>
      <c r="H53" s="37"/>
      <c r="I53" s="45" t="e">
        <f>H53/G53*100</f>
        <v>#DIV/0!</v>
      </c>
      <c r="J53" s="40">
        <f t="shared" si="4"/>
        <v>0</v>
      </c>
    </row>
    <row r="54" spans="1:10" s="4" customFormat="1" ht="75">
      <c r="A54" s="24" t="s">
        <v>36</v>
      </c>
      <c r="B54" s="23" t="s">
        <v>55</v>
      </c>
      <c r="C54" s="37">
        <v>439085707.21</v>
      </c>
      <c r="D54" s="37">
        <v>439085707.21</v>
      </c>
      <c r="E54" s="21">
        <v>97.1</v>
      </c>
      <c r="F54" s="45">
        <f t="shared" si="1"/>
        <v>100</v>
      </c>
      <c r="G54" s="37"/>
      <c r="H54" s="37"/>
      <c r="I54" s="45"/>
      <c r="J54" s="40">
        <f t="shared" si="4"/>
        <v>439085707.21</v>
      </c>
    </row>
    <row r="55" spans="1:10" s="4" customFormat="1" ht="56.25">
      <c r="A55" s="24" t="s">
        <v>37</v>
      </c>
      <c r="B55" s="23" t="s">
        <v>38</v>
      </c>
      <c r="C55" s="37">
        <v>61618.68</v>
      </c>
      <c r="D55" s="37">
        <v>61618.68</v>
      </c>
      <c r="E55" s="21">
        <v>43.6</v>
      </c>
      <c r="F55" s="45">
        <f t="shared" si="1"/>
        <v>100</v>
      </c>
      <c r="G55" s="37"/>
      <c r="H55" s="37"/>
      <c r="I55" s="45"/>
      <c r="J55" s="40">
        <f t="shared" si="4"/>
        <v>61618.68</v>
      </c>
    </row>
    <row r="56" spans="1:10" s="4" customFormat="1" ht="138.75" customHeight="1">
      <c r="A56" s="24" t="s">
        <v>39</v>
      </c>
      <c r="B56" s="23" t="s">
        <v>84</v>
      </c>
      <c r="C56" s="20">
        <v>679110</v>
      </c>
      <c r="D56" s="37">
        <v>676806.58</v>
      </c>
      <c r="E56" s="21">
        <v>87.1</v>
      </c>
      <c r="F56" s="45">
        <f t="shared" si="1"/>
        <v>99.66081783510771</v>
      </c>
      <c r="G56" s="37"/>
      <c r="H56" s="37"/>
      <c r="I56" s="45"/>
      <c r="J56" s="40">
        <f t="shared" si="4"/>
        <v>676806.58</v>
      </c>
    </row>
    <row r="57" spans="1:10" s="4" customFormat="1" ht="248.25" customHeight="1">
      <c r="A57" s="24" t="s">
        <v>104</v>
      </c>
      <c r="B57" s="23" t="s">
        <v>105</v>
      </c>
      <c r="C57" s="37">
        <v>15219791</v>
      </c>
      <c r="D57" s="37">
        <v>0</v>
      </c>
      <c r="E57" s="21"/>
      <c r="F57" s="45">
        <f t="shared" si="1"/>
        <v>0</v>
      </c>
      <c r="G57" s="37">
        <v>15317893</v>
      </c>
      <c r="H57" s="37">
        <v>15317892.05</v>
      </c>
      <c r="I57" s="45">
        <f>H57/G57*100</f>
        <v>99.99999379810266</v>
      </c>
      <c r="J57" s="40">
        <f t="shared" si="4"/>
        <v>15317892.05</v>
      </c>
    </row>
    <row r="58" spans="1:10" s="4" customFormat="1" ht="213" customHeight="1">
      <c r="A58" s="24" t="s">
        <v>96</v>
      </c>
      <c r="B58" s="23" t="s">
        <v>97</v>
      </c>
      <c r="C58" s="37">
        <v>10338616.6</v>
      </c>
      <c r="D58" s="37">
        <v>10212564.84</v>
      </c>
      <c r="E58" s="21"/>
      <c r="F58" s="45">
        <f t="shared" si="1"/>
        <v>98.78076763190928</v>
      </c>
      <c r="G58" s="37"/>
      <c r="H58" s="37"/>
      <c r="I58" s="45"/>
      <c r="J58" s="40">
        <f t="shared" si="4"/>
        <v>10212564.84</v>
      </c>
    </row>
    <row r="59" spans="1:10" s="4" customFormat="1" ht="18.75">
      <c r="A59" s="24" t="s">
        <v>46</v>
      </c>
      <c r="B59" s="23" t="s">
        <v>86</v>
      </c>
      <c r="C59" s="37">
        <v>3620355</v>
      </c>
      <c r="D59" s="37">
        <v>2892464.17</v>
      </c>
      <c r="E59" s="21">
        <v>43.4</v>
      </c>
      <c r="F59" s="45">
        <f t="shared" si="1"/>
        <v>79.89449018121151</v>
      </c>
      <c r="G59" s="37"/>
      <c r="H59" s="37"/>
      <c r="I59" s="45"/>
      <c r="J59" s="40">
        <f t="shared" si="4"/>
        <v>2892464.17</v>
      </c>
    </row>
    <row r="60" spans="1:10" s="4" customFormat="1" ht="19.5" thickBot="1">
      <c r="A60" s="34"/>
      <c r="B60" s="35" t="s">
        <v>24</v>
      </c>
      <c r="C60" s="43">
        <f>SUM(C43+C44+C45)</f>
        <v>2568939376.49</v>
      </c>
      <c r="D60" s="43">
        <f>SUM(D43+D44+D45)</f>
        <v>2578416116.23</v>
      </c>
      <c r="E60" s="36">
        <v>93.8</v>
      </c>
      <c r="F60" s="46">
        <v>100.37</v>
      </c>
      <c r="G60" s="43">
        <f>SUM(G43,G45)</f>
        <v>200315938.37</v>
      </c>
      <c r="H60" s="43">
        <f>SUM(H43,H45)</f>
        <v>204832806.18</v>
      </c>
      <c r="I60" s="48">
        <v>104.04</v>
      </c>
      <c r="J60" s="44">
        <f t="shared" si="4"/>
        <v>2783248922.41</v>
      </c>
    </row>
    <row r="61" spans="1:10" s="4" customFormat="1" ht="20.25">
      <c r="A61" s="12"/>
      <c r="B61" s="13"/>
      <c r="C61" s="14"/>
      <c r="D61" s="39"/>
      <c r="E61" s="14"/>
      <c r="F61" s="47"/>
      <c r="G61" s="14"/>
      <c r="H61" s="39"/>
      <c r="I61" s="49"/>
      <c r="J61" s="15"/>
    </row>
    <row r="62" spans="1:10" s="4" customFormat="1" ht="20.25">
      <c r="A62" s="12"/>
      <c r="B62" s="13"/>
      <c r="C62" s="14"/>
      <c r="D62" s="14"/>
      <c r="E62" s="14"/>
      <c r="F62" s="47"/>
      <c r="G62" s="14"/>
      <c r="H62" s="14"/>
      <c r="I62" s="49"/>
      <c r="J62" s="15"/>
    </row>
    <row r="63" spans="1:10" ht="20.25">
      <c r="A63" s="6"/>
      <c r="B63" s="6"/>
      <c r="C63" s="6" t="s">
        <v>27</v>
      </c>
      <c r="D63" s="6"/>
      <c r="E63" s="6"/>
      <c r="F63" s="6"/>
      <c r="G63" s="6"/>
      <c r="H63" s="6"/>
      <c r="I63" s="6"/>
      <c r="J63" s="6"/>
    </row>
    <row r="64" spans="1:10" ht="23.25" customHeight="1">
      <c r="A64" s="2"/>
      <c r="B64" s="55" t="s">
        <v>109</v>
      </c>
      <c r="C64" s="55"/>
      <c r="D64" s="55"/>
      <c r="E64" s="55"/>
      <c r="F64" s="55"/>
      <c r="G64" s="55"/>
      <c r="H64" s="55"/>
      <c r="I64" s="55"/>
      <c r="J64" s="55"/>
    </row>
    <row r="65" spans="2:9" ht="15.75">
      <c r="B65" s="8"/>
      <c r="D65" s="9"/>
      <c r="E65" s="9"/>
      <c r="F65" s="9"/>
      <c r="H65" s="8"/>
      <c r="I65" s="8"/>
    </row>
    <row r="66" spans="3:7" ht="12.75">
      <c r="C66" s="9"/>
      <c r="G66" s="10"/>
    </row>
  </sheetData>
  <sheetProtection/>
  <mergeCells count="12">
    <mergeCell ref="A6:A7"/>
    <mergeCell ref="G6:I6"/>
    <mergeCell ref="B64:J64"/>
    <mergeCell ref="A4:J4"/>
    <mergeCell ref="C6:F6"/>
    <mergeCell ref="B6:B7"/>
    <mergeCell ref="C1:J1"/>
    <mergeCell ref="C2:J2"/>
    <mergeCell ref="C3:J3"/>
    <mergeCell ref="A1:B1"/>
    <mergeCell ref="A2:B2"/>
    <mergeCell ref="A3:B3"/>
  </mergeCells>
  <hyperlinks>
    <hyperlink ref="B9" r:id="rId1" display="_ftn1"/>
    <hyperlink ref="E9" r:id="rId2" display="_ftn1"/>
    <hyperlink ref="B55" r:id="rId3" display="_ftn1"/>
    <hyperlink ref="B40" r:id="rId4" display="_ftn1"/>
    <hyperlink ref="B41" r:id="rId5" display="_ftn1"/>
    <hyperlink ref="B54" r:id="rId6" display="_ftn1"/>
    <hyperlink ref="B37" r:id="rId7" display="_ftn1"/>
    <hyperlink ref="B21" r:id="rId8" display="_ftn1"/>
    <hyperlink ref="B59" r:id="rId9" display="_ftn1"/>
    <hyperlink ref="B60" r:id="rId10" display="_ftn1"/>
    <hyperlink ref="B28" r:id="rId11" display="_ftn1"/>
    <hyperlink ref="B27" r:id="rId12" display="_ftn1"/>
    <hyperlink ref="B29" r:id="rId13" display="_ftn1"/>
  </hyperlinks>
  <printOptions horizontalCentered="1"/>
  <pageMargins left="0.2362204724409449" right="0.2362204724409449" top="0.39" bottom="0.1968503937007874" header="0.2362204724409449" footer="0.1968503937007874"/>
  <pageSetup fitToHeight="3" fitToWidth="1" horizontalDpi="600" verticalDpi="600" orientation="landscape" paperSize="9" scale="57"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I_Bachinska</cp:lastModifiedBy>
  <cp:lastPrinted>2018-02-12T07:48:22Z</cp:lastPrinted>
  <dcterms:created xsi:type="dcterms:W3CDTF">2000-04-12T12:59:51Z</dcterms:created>
  <dcterms:modified xsi:type="dcterms:W3CDTF">2018-02-23T10:56:01Z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