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640" activeTab="0"/>
  </bookViews>
  <sheets>
    <sheet name="2016" sheetId="1" r:id="rId1"/>
  </sheets>
  <definedNames>
    <definedName name="_xlnm.Print_Area" localSheetId="0">'2016'!$A$1:$L$64</definedName>
  </definedNames>
  <calcPr fullCalcOnLoad="1"/>
</workbook>
</file>

<file path=xl/sharedStrings.xml><?xml version="1.0" encoding="utf-8"?>
<sst xmlns="http://schemas.openxmlformats.org/spreadsheetml/2006/main" count="121" uniqueCount="118">
  <si>
    <t>Частина чистого прибутку (доходу)  комунальних унітарних підприємств та їх об"єднань, що вилучається до відповідного місцевого бюджету</t>
  </si>
  <si>
    <t>2000000</t>
  </si>
  <si>
    <t>21010300</t>
  </si>
  <si>
    <t>2200000</t>
  </si>
  <si>
    <t>22012500</t>
  </si>
  <si>
    <t>Плата за надання інших адміністративних послуг</t>
  </si>
  <si>
    <t>22080400</t>
  </si>
  <si>
    <t>22090000</t>
  </si>
  <si>
    <t>2108000</t>
  </si>
  <si>
    <t>21081100</t>
  </si>
  <si>
    <t>2400000</t>
  </si>
  <si>
    <t>2417000</t>
  </si>
  <si>
    <t>Код</t>
  </si>
  <si>
    <t>Податкові надходження</t>
  </si>
  <si>
    <t>Єдиний податок на підприємницьку діяльність</t>
  </si>
  <si>
    <t>Неподаткові надходження</t>
  </si>
  <si>
    <t>Адміністративні збори та платежі, доходи від некомерційного та побічного продажу</t>
  </si>
  <si>
    <t>Надходження від штрафів та фінансових санкцій</t>
  </si>
  <si>
    <t>Інші надходження</t>
  </si>
  <si>
    <t>Власні надходження бюджетних установ і організацій</t>
  </si>
  <si>
    <t>001400</t>
  </si>
  <si>
    <t>330100</t>
  </si>
  <si>
    <t xml:space="preserve">Надходження коштів від відчуження майна, що знаходиться у комунальній власності </t>
  </si>
  <si>
    <t>Плата за оренду цілісних майнових комплексів та іншого майна</t>
  </si>
  <si>
    <t xml:space="preserve">Всього доходів </t>
  </si>
  <si>
    <t xml:space="preserve">до рішення </t>
  </si>
  <si>
    <t>Державне мито</t>
  </si>
  <si>
    <t xml:space="preserve">   </t>
  </si>
  <si>
    <t>Податки на доходи, податки на прибуток, податки на збільшення ринкової вартості</t>
  </si>
  <si>
    <t>Внутрішні податки на товари та послуги</t>
  </si>
  <si>
    <t>310300</t>
  </si>
  <si>
    <t>001402</t>
  </si>
  <si>
    <t>Плата за видачу ліцензій та сертифікатів</t>
  </si>
  <si>
    <t>41030000</t>
  </si>
  <si>
    <t>41030600</t>
  </si>
  <si>
    <t>41030700</t>
  </si>
  <si>
    <t>41030800</t>
  </si>
  <si>
    <t>41031000</t>
  </si>
  <si>
    <t xml:space="preserve"> - на надання  пільг  та житлових субсидій населенню на придбання твердого та рідкого пічного побутового палива і скрапленого газу</t>
  </si>
  <si>
    <t>41035800</t>
  </si>
  <si>
    <t>/грн./</t>
  </si>
  <si>
    <t>% виконання до розпису на 1-й квартал 2011р.</t>
  </si>
  <si>
    <t>00220</t>
  </si>
  <si>
    <t xml:space="preserve">Реєстраційний збір за проведення державної реєстрації </t>
  </si>
  <si>
    <t>Екологічний податок</t>
  </si>
  <si>
    <t>Надходження до цільового фонду міської ради</t>
  </si>
  <si>
    <t>4103500</t>
  </si>
  <si>
    <t>Податок на  доходи  фізичних осіб</t>
  </si>
  <si>
    <t xml:space="preserve">Штрафні санкції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</si>
  <si>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501100</t>
  </si>
  <si>
    <t>Податок на нерухоме майно, відмінне від земельної ділянки</t>
  </si>
  <si>
    <t xml:space="preserve">Надходження від продажу землі </t>
  </si>
  <si>
    <t>Найменування доходів згідно із бюджетною класифікацією (за чотиризначним кодом, у відрахуваннях).</t>
  </si>
  <si>
    <t>Субвенції з Державного та обласного бюджетів - всього:</t>
  </si>
  <si>
    <t xml:space="preserve"> -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</si>
  <si>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 xml:space="preserve"> -  на надання пільг та житлових субсидій населенню на оплату електроенергії, природного газу, послуг тепло-, водопостачання і водовідведення , квартирної плати , вивезення побутового сміття та рідких нечистот</t>
  </si>
  <si>
    <t>Місцеві податки і  збори</t>
  </si>
  <si>
    <t xml:space="preserve">Плата за землю </t>
  </si>
  <si>
    <t xml:space="preserve">Транспортний податок </t>
  </si>
  <si>
    <t xml:space="preserve">Туристичний збір </t>
  </si>
  <si>
    <t>1101000</t>
  </si>
  <si>
    <t>1100000</t>
  </si>
  <si>
    <t>1000000</t>
  </si>
  <si>
    <t>1102000</t>
  </si>
  <si>
    <t>1800000</t>
  </si>
  <si>
    <t>18011000</t>
  </si>
  <si>
    <t>18030100-18030200</t>
  </si>
  <si>
    <t>18010100-18010400</t>
  </si>
  <si>
    <t>18010500-18010900</t>
  </si>
  <si>
    <t>18050300-18050400</t>
  </si>
  <si>
    <t xml:space="preserve">Надходження коштів пайової участі у розвитку інфраструктури населеного пункту </t>
  </si>
  <si>
    <t>Інші неподаткові надходження</t>
  </si>
  <si>
    <t xml:space="preserve">Акцизний податок з реалізації суб"єктами господарювання роздрібної торгівлі підакцизних товарів </t>
  </si>
  <si>
    <t>31010200</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</si>
  <si>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</si>
  <si>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2500000</t>
  </si>
  <si>
    <t>3000000</t>
  </si>
  <si>
    <t xml:space="preserve">Доходи від операцій з капіталом </t>
  </si>
  <si>
    <t>Разом доходів :</t>
  </si>
  <si>
    <t xml:space="preserve">Освітня субвенція з державного бюджету місцевим бюджетам </t>
  </si>
  <si>
    <t>41033900</t>
  </si>
  <si>
    <t xml:space="preserve">Медична субвенція з державного бюджету місцевим бюджетам </t>
  </si>
  <si>
    <t>21080900 - 21081500</t>
  </si>
  <si>
    <t>24060000-24060300</t>
  </si>
  <si>
    <t xml:space="preserve">    -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</si>
  <si>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 - на виплату допомоги сім"ям з дітьми,  малозабезпеченим сім’ям та інвалідам з дитинства, дітям-інвалідам та тимчасової державної допомоги дітям</t>
  </si>
  <si>
    <t xml:space="preserve">Інші субвенції з обласного бюджету </t>
  </si>
  <si>
    <t xml:space="preserve">Субвенції з державного бюджету місцевим бюджетам на здійснення державних програм соціального захисту - всього: </t>
  </si>
  <si>
    <t xml:space="preserve"> Доходи міського бюджету.</t>
  </si>
  <si>
    <t>Загальний фонд</t>
  </si>
  <si>
    <t>Спеціальний фонд</t>
  </si>
  <si>
    <t xml:space="preserve">Податок на прибуток підприємств та фінансових установ комунальної власності </t>
  </si>
  <si>
    <t>Додаток 1</t>
  </si>
  <si>
    <t xml:space="preserve">Пальне </t>
  </si>
  <si>
    <t>21050000</t>
  </si>
  <si>
    <t xml:space="preserve">Плата за розміщення тимчасово вільних коштів </t>
  </si>
  <si>
    <t>41036100</t>
  </si>
  <si>
    <t xml:space="preserve">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каліцтва або захворювання, одержаних під час безпосередньої участі в антитерористичній операції, та потребують поліпшення житлових умов </t>
  </si>
  <si>
    <t xml:space="preserve">Адміністративні штрафи та інші санкції </t>
  </si>
  <si>
    <t>41034200</t>
  </si>
  <si>
    <t>41033600</t>
  </si>
  <si>
    <t xml:space="preserve">Субвенція з державного бюджету місцевим бюджетам на відшкодування ваартості лікарських засобів для лікування окремих захворювань </t>
  </si>
  <si>
    <t>41035400</t>
  </si>
  <si>
    <t xml:space="preserve">Субвенція з державного бюджету місцеаим бюджетам на надання державної підтримки особам з особливими освітніми потребами </t>
  </si>
  <si>
    <t>41036600</t>
  </si>
  <si>
    <t xml:space="preserve">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централізхованого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</si>
  <si>
    <t>41034500</t>
  </si>
  <si>
    <t xml:space="preserve">Субвенція з державного бюджету місцевим бюджетам на здійснення заходів щодо соціально-економічного розвитку окремих територій </t>
  </si>
  <si>
    <t>від "____" _________ 2017 року   №_____</t>
  </si>
  <si>
    <t>Звіт про виконання загального та спеціального фонду бюджету м.Хмельницького за 9-ть місяців   2017 року</t>
  </si>
  <si>
    <t>План на 9-ть місяців   2017 року</t>
  </si>
  <si>
    <t>Виконано  за           9-ть місяців   2017 року</t>
  </si>
  <si>
    <t>% виконання до плану на        9-ть місяців   2017р.</t>
  </si>
  <si>
    <t xml:space="preserve">Уточнений бюджет   на 2017 рік </t>
  </si>
  <si>
    <t>План на 9-ть місяців  2017 року</t>
  </si>
  <si>
    <t xml:space="preserve">Виконано за        9-ть місяців   2017 року </t>
  </si>
  <si>
    <t xml:space="preserve">Разом виконання по загальному та спеціальному фондах за 9-ть місяців   2017р. </t>
  </si>
  <si>
    <t xml:space="preserve">Начальник фінансового управління                                                                                                                        С. Ямчук </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</si>
</sst>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 #,##0_г_р_н_-;_-* &quot;-&quot;_г_р_н_-;_-@_-"/>
    <numFmt numFmtId="186" formatCode="_-* #,##0.00&quot;грн&quot;_-;\-* #,##0.00&quot;грн&quot;_-;_-* &quot;-&quot;??&quot;грн&quot;_-;_-@_-"/>
    <numFmt numFmtId="187" formatCode="_-* #,##0.00_г_р_н_-;\-* #,##0.00_г_р_н_-;_-* &quot;-&quot;??_г_р_н_-;_-@_-"/>
    <numFmt numFmtId="188" formatCode="#,##0.0"/>
    <numFmt numFmtId="189" formatCode="0.0"/>
    <numFmt numFmtId="190" formatCode="[$-422]d\ mmmm\ yyyy&quot; р.&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44">
    <font>
      <sz val="10"/>
      <name val="MS Sans Serif"/>
      <family val="0"/>
    </font>
    <font>
      <sz val="10"/>
      <name val="Times New Roman"/>
      <family val="0"/>
    </font>
    <font>
      <sz val="10"/>
      <name val="Times New Roman Cyr"/>
      <family val="1"/>
    </font>
    <font>
      <b/>
      <i/>
      <sz val="12"/>
      <name val="Times New Roman"/>
      <family val="0"/>
    </font>
    <font>
      <b/>
      <i/>
      <sz val="10"/>
      <name val="Times New Roman"/>
      <family val="0"/>
    </font>
    <font>
      <sz val="12"/>
      <name val="Times New Roman Cyr"/>
      <family val="0"/>
    </font>
    <font>
      <sz val="16"/>
      <name val="Times New Roman"/>
      <family val="0"/>
    </font>
    <font>
      <sz val="16"/>
      <name val="Times New Roman CYR"/>
      <family val="1"/>
    </font>
    <font>
      <sz val="16"/>
      <color indexed="10"/>
      <name val="Times New Roman Cyr"/>
      <family val="1"/>
    </font>
    <font>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Courier New"/>
      <family val="3"/>
    </font>
    <font>
      <b/>
      <sz val="18"/>
      <color indexed="62"/>
      <name val="Cambria"/>
      <family val="2"/>
    </font>
    <font>
      <b/>
      <sz val="11"/>
      <color indexed="10"/>
      <name val="Calibri"/>
      <family val="2"/>
    </font>
    <font>
      <sz val="11"/>
      <color indexed="19"/>
      <name val="Calibri"/>
      <family val="2"/>
    </font>
    <font>
      <b/>
      <sz val="16"/>
      <name val="Times New Roman Cyr"/>
      <family val="1"/>
    </font>
    <font>
      <b/>
      <sz val="16"/>
      <color indexed="10"/>
      <name val="Times New Roman Cyr"/>
      <family val="1"/>
    </font>
    <font>
      <sz val="14"/>
      <name val="Times New Roman CYR"/>
      <family val="1"/>
    </font>
    <font>
      <b/>
      <sz val="14"/>
      <name val="Times New Roman"/>
      <family val="1"/>
    </font>
    <font>
      <sz val="14"/>
      <color indexed="10"/>
      <name val="Times New Roman Cyr"/>
      <family val="1"/>
    </font>
    <font>
      <b/>
      <i/>
      <sz val="14"/>
      <name val="Times New Roman Cyr"/>
      <family val="0"/>
    </font>
    <font>
      <sz val="14"/>
      <name val="Times New Roman"/>
      <family val="1"/>
    </font>
    <font>
      <b/>
      <sz val="14"/>
      <name val="Times New Roman Cyr"/>
      <family val="1"/>
    </font>
    <font>
      <b/>
      <sz val="14"/>
      <color indexed="10"/>
      <name val="Times New Roman Cyr"/>
      <family val="1"/>
    </font>
    <font>
      <b/>
      <i/>
      <sz val="14"/>
      <color indexed="10"/>
      <name val="Times New Roman Cyr"/>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s>
  <cellStyleXfs count="12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3" fillId="13" borderId="1" applyNumberFormat="0" applyAlignment="0" applyProtection="0"/>
    <xf numFmtId="0" fontId="13" fillId="7" borderId="1" applyNumberFormat="0" applyAlignment="0" applyProtection="0"/>
    <xf numFmtId="0" fontId="14" fillId="24" borderId="2" applyNumberFormat="0" applyAlignment="0" applyProtection="0"/>
    <xf numFmtId="0" fontId="15" fillId="24" borderId="1" applyNumberFormat="0" applyAlignment="0" applyProtection="0"/>
    <xf numFmtId="0" fontId="16" fillId="0" borderId="0" applyNumberForma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0" fontId="29" fillId="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9" fillId="0" borderId="0">
      <alignment/>
      <protection/>
    </xf>
    <xf numFmtId="0" fontId="30" fillId="0" borderId="0">
      <alignment/>
      <protection/>
    </xf>
    <xf numFmtId="0" fontId="9" fillId="0" borderId="0">
      <alignment/>
      <protection/>
    </xf>
    <xf numFmtId="0" fontId="9"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8" fillId="0" borderId="6" applyNumberFormat="0" applyFill="0" applyAlignment="0" applyProtection="0"/>
    <xf numFmtId="0" fontId="20" fillId="0" borderId="7" applyNumberFormat="0" applyFill="0" applyAlignment="0" applyProtection="0"/>
    <xf numFmtId="0" fontId="21" fillId="25" borderId="8" applyNumberFormat="0" applyAlignment="0" applyProtection="0"/>
    <xf numFmtId="0" fontId="21" fillId="25" borderId="8" applyNumberFormat="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32" fillId="26" borderId="1" applyNumberFormat="0" applyAlignment="0" applyProtection="0"/>
    <xf numFmtId="0" fontId="9" fillId="0" borderId="0">
      <alignment/>
      <protection/>
    </xf>
    <xf numFmtId="0" fontId="10" fillId="0" borderId="0">
      <alignment/>
      <protection/>
    </xf>
    <xf numFmtId="0" fontId="1" fillId="0" borderId="0">
      <alignment/>
      <protection/>
    </xf>
    <xf numFmtId="0" fontId="24" fillId="0" borderId="0" applyNumberFormat="0" applyFill="0" applyBorder="0" applyAlignment="0" applyProtection="0"/>
    <xf numFmtId="0" fontId="20" fillId="0" borderId="9" applyNumberFormat="0" applyFill="0" applyAlignment="0" applyProtection="0"/>
    <xf numFmtId="0" fontId="25" fillId="3" borderId="0" applyNumberFormat="0" applyBorder="0" applyAlignment="0" applyProtection="0"/>
    <xf numFmtId="0" fontId="25" fillId="5" borderId="0" applyNumberFormat="0" applyBorder="0" applyAlignment="0" applyProtection="0"/>
    <xf numFmtId="0" fontId="26" fillId="0" borderId="0" applyNumberFormat="0" applyFill="0" applyBorder="0" applyAlignment="0" applyProtection="0"/>
    <xf numFmtId="0" fontId="11" fillId="10" borderId="10" applyNumberFormat="0" applyFont="0" applyAlignment="0" applyProtection="0"/>
    <xf numFmtId="0" fontId="1" fillId="10" borderId="10" applyNumberFormat="0" applyFont="0" applyAlignment="0" applyProtection="0"/>
    <xf numFmtId="9" fontId="9" fillId="0" borderId="0" applyFont="0" applyFill="0" applyBorder="0" applyAlignment="0" applyProtection="0"/>
    <xf numFmtId="0" fontId="14" fillId="26" borderId="2" applyNumberFormat="0" applyAlignment="0" applyProtection="0"/>
    <xf numFmtId="0" fontId="27" fillId="0" borderId="11" applyNumberFormat="0" applyFill="0" applyAlignment="0" applyProtection="0"/>
    <xf numFmtId="0" fontId="33" fillId="13" borderId="0" applyNumberFormat="0" applyBorder="0" applyAlignment="0" applyProtection="0"/>
    <xf numFmtId="0" fontId="10" fillId="0" borderId="0">
      <alignment/>
      <protection/>
    </xf>
    <xf numFmtId="0" fontId="28"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179" fontId="9" fillId="0" borderId="0" applyFont="0" applyFill="0" applyBorder="0" applyAlignment="0" applyProtection="0"/>
    <xf numFmtId="177" fontId="9" fillId="0" borderId="0" applyFont="0" applyFill="0" applyBorder="0" applyAlignment="0" applyProtection="0"/>
    <xf numFmtId="0" fontId="29" fillId="4" borderId="0" applyNumberFormat="0" applyBorder="0" applyAlignment="0" applyProtection="0"/>
  </cellStyleXfs>
  <cellXfs count="58">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188" fontId="2" fillId="0" borderId="0" xfId="0" applyNumberFormat="1" applyFont="1" applyFill="1" applyBorder="1" applyAlignment="1" applyProtection="1">
      <alignment vertical="top"/>
      <protection/>
    </xf>
    <xf numFmtId="4" fontId="2" fillId="0" borderId="0" xfId="0" applyNumberFormat="1" applyFont="1" applyFill="1" applyBorder="1" applyAlignment="1" applyProtection="1">
      <alignment vertical="top"/>
      <protection/>
    </xf>
    <xf numFmtId="0" fontId="6" fillId="0" borderId="0" xfId="117" applyNumberFormat="1" applyFont="1" applyFill="1" applyBorder="1" applyAlignment="1" applyProtection="1">
      <alignment vertical="center" wrapText="1"/>
      <protection locked="0"/>
    </xf>
    <xf numFmtId="0" fontId="6" fillId="0" borderId="0" xfId="0" applyNumberFormat="1" applyFont="1" applyFill="1" applyBorder="1" applyAlignment="1" applyProtection="1">
      <alignment vertical="center"/>
      <protection/>
    </xf>
    <xf numFmtId="49" fontId="34"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wrapText="1"/>
      <protection/>
    </xf>
    <xf numFmtId="188" fontId="35" fillId="0" borderId="0" xfId="0" applyNumberFormat="1"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2" fontId="8" fillId="0" borderId="0" xfId="0" applyNumberFormat="1" applyFont="1" applyFill="1" applyBorder="1" applyAlignment="1" applyProtection="1">
      <alignment vertical="center"/>
      <protection/>
    </xf>
    <xf numFmtId="2" fontId="35" fillId="0" borderId="0" xfId="0" applyNumberFormat="1" applyFont="1" applyFill="1" applyBorder="1" applyAlignment="1" applyProtection="1">
      <alignment vertical="center"/>
      <protection/>
    </xf>
    <xf numFmtId="0" fontId="37" fillId="0" borderId="12" xfId="0" applyFont="1" applyFill="1" applyBorder="1" applyAlignment="1" applyProtection="1">
      <alignment vertical="center"/>
      <protection locked="0"/>
    </xf>
    <xf numFmtId="0" fontId="36" fillId="0" borderId="13" xfId="0" applyNumberFormat="1" applyFont="1" applyFill="1" applyBorder="1" applyAlignment="1" applyProtection="1">
      <alignment horizontal="center" vertical="center" wrapText="1"/>
      <protection/>
    </xf>
    <xf numFmtId="0" fontId="36" fillId="0" borderId="14" xfId="0" applyNumberFormat="1" applyFont="1" applyFill="1" applyBorder="1" applyAlignment="1" applyProtection="1">
      <alignment horizontal="center" vertical="center" wrapText="1"/>
      <protection/>
    </xf>
    <xf numFmtId="0" fontId="36" fillId="0" borderId="15" xfId="0" applyNumberFormat="1" applyFont="1" applyFill="1" applyBorder="1" applyAlignment="1" applyProtection="1">
      <alignment horizontal="center" vertical="center" wrapText="1"/>
      <protection/>
    </xf>
    <xf numFmtId="0" fontId="36" fillId="0" borderId="13" xfId="0" applyNumberFormat="1" applyFont="1" applyFill="1" applyBorder="1" applyAlignment="1" applyProtection="1">
      <alignment vertical="center" wrapText="1"/>
      <protection/>
    </xf>
    <xf numFmtId="188" fontId="36" fillId="0" borderId="13" xfId="0" applyNumberFormat="1" applyFont="1" applyFill="1" applyBorder="1" applyAlignment="1" applyProtection="1">
      <alignment vertical="center"/>
      <protection/>
    </xf>
    <xf numFmtId="188" fontId="38" fillId="0" borderId="13" xfId="0" applyNumberFormat="1" applyFont="1" applyFill="1" applyBorder="1" applyAlignment="1" applyProtection="1">
      <alignment vertical="center"/>
      <protection/>
    </xf>
    <xf numFmtId="2" fontId="36" fillId="0" borderId="13" xfId="0" applyNumberFormat="1" applyFont="1" applyFill="1" applyBorder="1" applyAlignment="1" applyProtection="1">
      <alignment vertical="center"/>
      <protection/>
    </xf>
    <xf numFmtId="188" fontId="36" fillId="0" borderId="14" xfId="0" applyNumberFormat="1" applyFont="1" applyFill="1" applyBorder="1" applyAlignment="1" applyProtection="1">
      <alignment vertical="center"/>
      <protection/>
    </xf>
    <xf numFmtId="0" fontId="36" fillId="0" borderId="13" xfId="0" applyNumberFormat="1" applyFont="1" applyFill="1" applyBorder="1" applyAlignment="1" applyProtection="1">
      <alignment vertical="center" wrapText="1"/>
      <protection/>
    </xf>
    <xf numFmtId="49" fontId="36" fillId="0" borderId="15" xfId="0" applyNumberFormat="1" applyFont="1" applyFill="1" applyBorder="1" applyAlignment="1" applyProtection="1">
      <alignment horizontal="center" vertical="center"/>
      <protection/>
    </xf>
    <xf numFmtId="3" fontId="36" fillId="0" borderId="13" xfId="0" applyNumberFormat="1" applyFont="1" applyFill="1" applyBorder="1" applyAlignment="1" applyProtection="1">
      <alignment vertical="center"/>
      <protection/>
    </xf>
    <xf numFmtId="0" fontId="39" fillId="0" borderId="13" xfId="0" applyNumberFormat="1" applyFont="1" applyFill="1" applyBorder="1" applyAlignment="1" applyProtection="1">
      <alignment vertical="center" wrapText="1"/>
      <protection/>
    </xf>
    <xf numFmtId="0" fontId="40" fillId="0" borderId="13" xfId="105" applyNumberFormat="1" applyFont="1" applyFill="1" applyBorder="1" applyAlignment="1" applyProtection="1">
      <alignment vertical="center" wrapText="1"/>
      <protection/>
    </xf>
    <xf numFmtId="0" fontId="40" fillId="0" borderId="13" xfId="104" applyFont="1" applyFill="1" applyBorder="1" applyAlignment="1">
      <alignment horizontal="justify" vertical="top" wrapText="1"/>
      <protection/>
    </xf>
    <xf numFmtId="49" fontId="41" fillId="0" borderId="15" xfId="0" applyNumberFormat="1" applyFont="1" applyFill="1" applyBorder="1" applyAlignment="1" applyProtection="1">
      <alignment horizontal="center" vertical="center"/>
      <protection/>
    </xf>
    <xf numFmtId="0" fontId="41" fillId="0" borderId="13" xfId="0" applyNumberFormat="1" applyFont="1" applyFill="1" applyBorder="1" applyAlignment="1" applyProtection="1">
      <alignment vertical="center" wrapText="1"/>
      <protection/>
    </xf>
    <xf numFmtId="188" fontId="42" fillId="0" borderId="13" xfId="0" applyNumberFormat="1" applyFont="1" applyFill="1" applyBorder="1" applyAlignment="1" applyProtection="1">
      <alignment vertical="center"/>
      <protection/>
    </xf>
    <xf numFmtId="49" fontId="39" fillId="0" borderId="15" xfId="0" applyNumberFormat="1" applyFont="1" applyFill="1" applyBorder="1" applyAlignment="1" applyProtection="1">
      <alignment horizontal="center" vertical="center"/>
      <protection/>
    </xf>
    <xf numFmtId="0" fontId="39" fillId="0" borderId="13" xfId="0" applyNumberFormat="1" applyFont="1" applyFill="1" applyBorder="1" applyAlignment="1" applyProtection="1">
      <alignment vertical="center" wrapText="1"/>
      <protection/>
    </xf>
    <xf numFmtId="188" fontId="43" fillId="0" borderId="13" xfId="0" applyNumberFormat="1" applyFont="1" applyFill="1" applyBorder="1" applyAlignment="1" applyProtection="1">
      <alignment vertical="center"/>
      <protection/>
    </xf>
    <xf numFmtId="49" fontId="41" fillId="0" borderId="16" xfId="0" applyNumberFormat="1" applyFont="1" applyFill="1" applyBorder="1" applyAlignment="1" applyProtection="1">
      <alignment horizontal="center" vertical="center"/>
      <protection/>
    </xf>
    <xf numFmtId="0" fontId="41" fillId="0" borderId="17" xfId="0" applyNumberFormat="1" applyFont="1" applyFill="1" applyBorder="1" applyAlignment="1" applyProtection="1">
      <alignment horizontal="center" vertical="center" wrapText="1"/>
      <protection/>
    </xf>
    <xf numFmtId="188" fontId="42" fillId="0" borderId="17" xfId="0" applyNumberFormat="1" applyFont="1" applyFill="1" applyBorder="1" applyAlignment="1" applyProtection="1">
      <alignment vertical="center"/>
      <protection/>
    </xf>
    <xf numFmtId="2" fontId="36" fillId="0" borderId="17" xfId="0" applyNumberFormat="1" applyFont="1" applyFill="1" applyBorder="1" applyAlignment="1" applyProtection="1">
      <alignment vertical="center"/>
      <protection/>
    </xf>
    <xf numFmtId="4" fontId="36" fillId="0" borderId="13" xfId="0" applyNumberFormat="1" applyFont="1" applyFill="1" applyBorder="1" applyAlignment="1" applyProtection="1">
      <alignment vertical="center"/>
      <protection/>
    </xf>
    <xf numFmtId="4" fontId="38" fillId="0" borderId="13" xfId="0" applyNumberFormat="1" applyFont="1" applyFill="1" applyBorder="1" applyAlignment="1" applyProtection="1">
      <alignment vertical="center"/>
      <protection/>
    </xf>
    <xf numFmtId="4" fontId="36" fillId="0" borderId="17" xfId="0" applyNumberFormat="1" applyFont="1" applyFill="1" applyBorder="1" applyAlignment="1" applyProtection="1">
      <alignment vertical="center"/>
      <protection/>
    </xf>
    <xf numFmtId="4" fontId="35" fillId="0" borderId="0" xfId="0" applyNumberFormat="1" applyFont="1" applyFill="1" applyBorder="1" applyAlignment="1" applyProtection="1">
      <alignment vertical="center"/>
      <protection/>
    </xf>
    <xf numFmtId="4" fontId="36" fillId="0" borderId="14" xfId="0" applyNumberFormat="1" applyFont="1" applyFill="1" applyBorder="1" applyAlignment="1" applyProtection="1">
      <alignment vertical="center"/>
      <protection/>
    </xf>
    <xf numFmtId="4" fontId="36" fillId="0" borderId="18" xfId="0" applyNumberFormat="1" applyFont="1" applyFill="1" applyBorder="1" applyAlignment="1" applyProtection="1">
      <alignment vertical="center"/>
      <protection/>
    </xf>
    <xf numFmtId="0" fontId="36" fillId="0" borderId="19" xfId="0" applyNumberFormat="1" applyFont="1" applyFill="1" applyBorder="1" applyAlignment="1" applyProtection="1">
      <alignment horizontal="center" vertical="center"/>
      <protection/>
    </xf>
    <xf numFmtId="0" fontId="36" fillId="0" borderId="15" xfId="0" applyNumberFormat="1" applyFont="1" applyFill="1" applyBorder="1" applyAlignment="1" applyProtection="1">
      <alignment horizontal="center" vertical="center"/>
      <protection/>
    </xf>
    <xf numFmtId="0" fontId="37" fillId="0" borderId="20" xfId="0" applyFont="1" applyFill="1" applyBorder="1" applyAlignment="1" applyProtection="1">
      <alignment horizontal="center" vertical="center"/>
      <protection locked="0"/>
    </xf>
    <xf numFmtId="0" fontId="6" fillId="0" borderId="0" xfId="117" applyNumberFormat="1" applyFont="1" applyFill="1" applyBorder="1" applyAlignment="1" applyProtection="1">
      <alignment vertical="center" wrapText="1"/>
      <protection locked="0"/>
    </xf>
    <xf numFmtId="0" fontId="6" fillId="0" borderId="0" xfId="0" applyNumberFormat="1" applyFont="1" applyFill="1" applyBorder="1" applyAlignment="1" applyProtection="1">
      <alignment horizontal="center" vertical="top"/>
      <protection/>
    </xf>
    <xf numFmtId="49" fontId="37" fillId="0" borderId="20" xfId="0" applyNumberFormat="1" applyFont="1" applyFill="1" applyBorder="1" applyAlignment="1" applyProtection="1">
      <alignment horizontal="center" vertical="center" wrapText="1"/>
      <protection locked="0"/>
    </xf>
    <xf numFmtId="0" fontId="36" fillId="0" borderId="20" xfId="0" applyNumberFormat="1" applyFont="1" applyFill="1" applyBorder="1" applyAlignment="1" applyProtection="1">
      <alignment horizontal="center" vertical="center" wrapText="1"/>
      <protection/>
    </xf>
    <xf numFmtId="0" fontId="36" fillId="0" borderId="13"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top"/>
      <protection/>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язана клітинка" xfId="95"/>
    <cellStyle name="Итог" xfId="96"/>
    <cellStyle name="Контрольна клітинка" xfId="97"/>
    <cellStyle name="Контрольная ячейка" xfId="98"/>
    <cellStyle name="Назва" xfId="99"/>
    <cellStyle name="Название" xfId="100"/>
    <cellStyle name="Нейтральный" xfId="101"/>
    <cellStyle name="Обчислення" xfId="102"/>
    <cellStyle name="Обычный 2" xfId="103"/>
    <cellStyle name="Обычный_дод.1" xfId="104"/>
    <cellStyle name="Обычный_Додаток №1"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1"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1" TargetMode="External" /><Relationship Id="rId6" Type="http://schemas.openxmlformats.org/officeDocument/2006/relationships/hyperlink" Target="_ftn1" TargetMode="External" /><Relationship Id="rId7" Type="http://schemas.openxmlformats.org/officeDocument/2006/relationships/hyperlink" Target="_ftn1" TargetMode="External" /><Relationship Id="rId8" Type="http://schemas.openxmlformats.org/officeDocument/2006/relationships/hyperlink" Target="_ftn1" TargetMode="External" /><Relationship Id="rId9" Type="http://schemas.openxmlformats.org/officeDocument/2006/relationships/hyperlink" Target="_ftn1" TargetMode="External" /><Relationship Id="rId10" Type="http://schemas.openxmlformats.org/officeDocument/2006/relationships/hyperlink" Target="_ftn1" TargetMode="External" /><Relationship Id="rId11" Type="http://schemas.openxmlformats.org/officeDocument/2006/relationships/hyperlink" Target="_ftn1" TargetMode="External" /><Relationship Id="rId12" Type="http://schemas.openxmlformats.org/officeDocument/2006/relationships/hyperlink" Target="_ftn1" TargetMode="External" /><Relationship Id="rId13" Type="http://schemas.openxmlformats.org/officeDocument/2006/relationships/hyperlink" Target="_ftn1"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zoomScale="70" zoomScaleNormal="70" zoomScalePageLayoutView="0" workbookViewId="0" topLeftCell="B1">
      <pane ySplit="7" topLeftCell="A41" activePane="bottomLeft" state="frozen"/>
      <selection pane="topLeft" activeCell="A1" sqref="A1"/>
      <selection pane="bottomLeft" activeCell="K46" sqref="K46"/>
    </sheetView>
  </sheetViews>
  <sheetFormatPr defaultColWidth="9.140625" defaultRowHeight="12.75"/>
  <cols>
    <col min="1" max="1" width="11.57421875" style="5" customWidth="1"/>
    <col min="2" max="2" width="72.140625" style="5" customWidth="1"/>
    <col min="3" max="3" width="22.28125" style="5" bestFit="1" customWidth="1"/>
    <col min="4" max="4" width="21.57421875" style="5" customWidth="1"/>
    <col min="5" max="5" width="19.8515625" style="5" customWidth="1"/>
    <col min="6" max="6" width="13.00390625" style="5" hidden="1" customWidth="1"/>
    <col min="7" max="7" width="16.421875" style="5" customWidth="1"/>
    <col min="8" max="8" width="18.57421875" style="5" customWidth="1"/>
    <col min="9" max="9" width="17.28125" style="5" customWidth="1"/>
    <col min="10" max="10" width="18.00390625" style="5" customWidth="1"/>
    <col min="11" max="11" width="16.28125" style="5" customWidth="1"/>
    <col min="12" max="12" width="20.140625" style="5" customWidth="1"/>
    <col min="13" max="16384" width="9.140625" style="1" customWidth="1"/>
  </cols>
  <sheetData>
    <row r="1" spans="1:12" ht="20.25">
      <c r="A1" s="57"/>
      <c r="B1" s="57"/>
      <c r="C1" s="56" t="s">
        <v>92</v>
      </c>
      <c r="D1" s="56"/>
      <c r="E1" s="56"/>
      <c r="F1" s="56"/>
      <c r="G1" s="56"/>
      <c r="H1" s="56"/>
      <c r="I1" s="56"/>
      <c r="J1" s="56"/>
      <c r="K1" s="56"/>
      <c r="L1" s="56"/>
    </row>
    <row r="2" spans="1:12" ht="20.25">
      <c r="A2" s="57"/>
      <c r="B2" s="57"/>
      <c r="C2" s="56" t="s">
        <v>25</v>
      </c>
      <c r="D2" s="56"/>
      <c r="E2" s="56"/>
      <c r="F2" s="56"/>
      <c r="G2" s="56"/>
      <c r="H2" s="56"/>
      <c r="I2" s="56"/>
      <c r="J2" s="56"/>
      <c r="K2" s="56"/>
      <c r="L2" s="56"/>
    </row>
    <row r="3" spans="1:12" ht="42" customHeight="1">
      <c r="A3" s="57"/>
      <c r="B3" s="57"/>
      <c r="C3" s="56" t="s">
        <v>108</v>
      </c>
      <c r="D3" s="56"/>
      <c r="E3" s="56"/>
      <c r="F3" s="56"/>
      <c r="G3" s="56"/>
      <c r="H3" s="56"/>
      <c r="I3" s="56"/>
      <c r="J3" s="56"/>
      <c r="K3" s="56"/>
      <c r="L3" s="56"/>
    </row>
    <row r="4" spans="1:12" ht="43.5" customHeight="1">
      <c r="A4" s="52" t="s">
        <v>109</v>
      </c>
      <c r="B4" s="52"/>
      <c r="C4" s="52"/>
      <c r="D4" s="52"/>
      <c r="E4" s="52"/>
      <c r="F4" s="52"/>
      <c r="G4" s="52"/>
      <c r="H4" s="52"/>
      <c r="I4" s="52"/>
      <c r="J4" s="52"/>
      <c r="K4" s="52"/>
      <c r="L4" s="52"/>
    </row>
    <row r="5" spans="1:12" ht="21" thickBot="1">
      <c r="A5" s="10" t="s">
        <v>88</v>
      </c>
      <c r="B5" s="10"/>
      <c r="C5" s="10"/>
      <c r="D5" s="10"/>
      <c r="E5" s="10"/>
      <c r="F5" s="10"/>
      <c r="G5" s="10"/>
      <c r="I5" s="10"/>
      <c r="J5" s="10"/>
      <c r="K5" s="4" t="s">
        <v>40</v>
      </c>
      <c r="L5" s="10"/>
    </row>
    <row r="6" spans="1:12" ht="23.25" customHeight="1">
      <c r="A6" s="48" t="s">
        <v>12</v>
      </c>
      <c r="B6" s="54" t="s">
        <v>52</v>
      </c>
      <c r="C6" s="53" t="s">
        <v>89</v>
      </c>
      <c r="D6" s="53"/>
      <c r="E6" s="53"/>
      <c r="F6" s="53"/>
      <c r="G6" s="53"/>
      <c r="H6" s="50" t="s">
        <v>90</v>
      </c>
      <c r="I6" s="50"/>
      <c r="J6" s="50"/>
      <c r="K6" s="50"/>
      <c r="L6" s="17"/>
    </row>
    <row r="7" spans="1:12" ht="119.25" customHeight="1">
      <c r="A7" s="49"/>
      <c r="B7" s="55"/>
      <c r="C7" s="18" t="s">
        <v>113</v>
      </c>
      <c r="D7" s="18" t="s">
        <v>110</v>
      </c>
      <c r="E7" s="18" t="s">
        <v>111</v>
      </c>
      <c r="F7" s="18" t="s">
        <v>41</v>
      </c>
      <c r="G7" s="18" t="s">
        <v>112</v>
      </c>
      <c r="H7" s="18" t="s">
        <v>113</v>
      </c>
      <c r="I7" s="18" t="s">
        <v>114</v>
      </c>
      <c r="J7" s="18" t="s">
        <v>115</v>
      </c>
      <c r="K7" s="18" t="s">
        <v>112</v>
      </c>
      <c r="L7" s="19" t="s">
        <v>116</v>
      </c>
    </row>
    <row r="8" spans="1:12" s="2" customFormat="1" ht="18.75">
      <c r="A8" s="20" t="s">
        <v>62</v>
      </c>
      <c r="B8" s="21" t="s">
        <v>13</v>
      </c>
      <c r="C8" s="22">
        <f>SUM(C9,C15,C21,C22,C23,C24)</f>
        <v>1179806527</v>
      </c>
      <c r="D8" s="22">
        <f>SUM(D9,D15,D21,D22,D23,D24)</f>
        <v>853007125</v>
      </c>
      <c r="E8" s="42">
        <f>SUM(E9,E15,E21,E22,E23,E24)</f>
        <v>867461620.09</v>
      </c>
      <c r="F8" s="23">
        <v>91.8</v>
      </c>
      <c r="G8" s="24">
        <f>E8/D8*100</f>
        <v>101.69453392197634</v>
      </c>
      <c r="H8" s="42">
        <f>SUM(H24)</f>
        <v>820000</v>
      </c>
      <c r="I8" s="42">
        <v>582700</v>
      </c>
      <c r="J8" s="42">
        <v>680768.21</v>
      </c>
      <c r="K8" s="24">
        <f>J8/I8*100</f>
        <v>116.82996567702075</v>
      </c>
      <c r="L8" s="25">
        <f aca="true" t="shared" si="0" ref="L8:L60">SUM(E8,J8)</f>
        <v>868142388.3000001</v>
      </c>
    </row>
    <row r="9" spans="1:12" s="3" customFormat="1" ht="37.5">
      <c r="A9" s="20" t="s">
        <v>61</v>
      </c>
      <c r="B9" s="26" t="s">
        <v>28</v>
      </c>
      <c r="C9" s="22">
        <f>SUM(C10:C11)</f>
        <v>686220000</v>
      </c>
      <c r="D9" s="22">
        <f>SUM(D10:D11)</f>
        <v>505797700</v>
      </c>
      <c r="E9" s="42">
        <f>SUM(E10:E11)</f>
        <v>511107596.95</v>
      </c>
      <c r="F9" s="23">
        <v>88.2</v>
      </c>
      <c r="G9" s="24">
        <f aca="true" t="shared" si="1" ref="G9:G60">E9/D9*100</f>
        <v>101.04980646412587</v>
      </c>
      <c r="H9" s="22"/>
      <c r="I9" s="42"/>
      <c r="J9" s="42"/>
      <c r="K9" s="24"/>
      <c r="L9" s="46">
        <f t="shared" si="0"/>
        <v>511107596.95</v>
      </c>
    </row>
    <row r="10" spans="1:12" ht="18.75">
      <c r="A10" s="20" t="s">
        <v>60</v>
      </c>
      <c r="B10" s="21" t="s">
        <v>47</v>
      </c>
      <c r="C10" s="22">
        <v>685820000</v>
      </c>
      <c r="D10" s="22">
        <v>505497700</v>
      </c>
      <c r="E10" s="42">
        <v>512216286.11</v>
      </c>
      <c r="F10" s="22">
        <v>106.6</v>
      </c>
      <c r="G10" s="24">
        <v>101.3</v>
      </c>
      <c r="H10" s="22"/>
      <c r="I10" s="42"/>
      <c r="J10" s="42"/>
      <c r="K10" s="24"/>
      <c r="L10" s="46">
        <f t="shared" si="0"/>
        <v>512216286.11</v>
      </c>
    </row>
    <row r="11" spans="1:12" ht="39.75" customHeight="1">
      <c r="A11" s="20" t="s">
        <v>63</v>
      </c>
      <c r="B11" s="21" t="s">
        <v>91</v>
      </c>
      <c r="C11" s="22">
        <v>400000</v>
      </c>
      <c r="D11" s="22">
        <v>300000</v>
      </c>
      <c r="E11" s="42">
        <v>-1108689.16</v>
      </c>
      <c r="F11" s="22">
        <v>80.7</v>
      </c>
      <c r="G11" s="24"/>
      <c r="H11" s="22"/>
      <c r="I11" s="42"/>
      <c r="J11" s="42"/>
      <c r="K11" s="24"/>
      <c r="L11" s="46">
        <f t="shared" si="0"/>
        <v>-1108689.16</v>
      </c>
    </row>
    <row r="12" spans="1:12" s="3" customFormat="1" ht="1.5" customHeight="1" hidden="1">
      <c r="A12" s="27" t="s">
        <v>20</v>
      </c>
      <c r="B12" s="26" t="s">
        <v>29</v>
      </c>
      <c r="C12" s="23">
        <f aca="true" t="shared" si="2" ref="C12:J12">SUM(C13:C14)</f>
        <v>0</v>
      </c>
      <c r="D12" s="23"/>
      <c r="E12" s="43">
        <f>SUM(E13:E14)</f>
        <v>0</v>
      </c>
      <c r="F12" s="23">
        <f t="shared" si="2"/>
        <v>103.8</v>
      </c>
      <c r="G12" s="28" t="e">
        <f t="shared" si="1"/>
        <v>#DIV/0!</v>
      </c>
      <c r="H12" s="22">
        <f t="shared" si="2"/>
        <v>0</v>
      </c>
      <c r="I12" s="42"/>
      <c r="J12" s="42">
        <f t="shared" si="2"/>
        <v>0</v>
      </c>
      <c r="K12" s="24"/>
      <c r="L12" s="46">
        <f t="shared" si="0"/>
        <v>0</v>
      </c>
    </row>
    <row r="13" spans="1:12" ht="18.75" hidden="1">
      <c r="A13" s="27" t="s">
        <v>31</v>
      </c>
      <c r="B13" s="26" t="s">
        <v>32</v>
      </c>
      <c r="C13" s="22"/>
      <c r="D13" s="22"/>
      <c r="E13" s="42">
        <v>0</v>
      </c>
      <c r="F13" s="22"/>
      <c r="G13" s="28" t="e">
        <f t="shared" si="1"/>
        <v>#DIV/0!</v>
      </c>
      <c r="H13" s="22"/>
      <c r="I13" s="42"/>
      <c r="J13" s="42"/>
      <c r="K13" s="24"/>
      <c r="L13" s="46">
        <f t="shared" si="0"/>
        <v>0</v>
      </c>
    </row>
    <row r="14" spans="1:12" ht="18.75" hidden="1">
      <c r="A14" s="27" t="s">
        <v>42</v>
      </c>
      <c r="B14" s="26" t="s">
        <v>43</v>
      </c>
      <c r="C14" s="22"/>
      <c r="D14" s="22"/>
      <c r="E14" s="42"/>
      <c r="F14" s="22">
        <v>103.8</v>
      </c>
      <c r="G14" s="28" t="e">
        <f t="shared" si="1"/>
        <v>#DIV/0!</v>
      </c>
      <c r="H14" s="22"/>
      <c r="I14" s="42"/>
      <c r="J14" s="42"/>
      <c r="K14" s="24"/>
      <c r="L14" s="46">
        <f t="shared" si="0"/>
        <v>0</v>
      </c>
    </row>
    <row r="15" spans="1:12" ht="19.5">
      <c r="A15" s="27" t="s">
        <v>64</v>
      </c>
      <c r="B15" s="29" t="s">
        <v>56</v>
      </c>
      <c r="C15" s="22">
        <f>SUM(C16:C20)</f>
        <v>351135000</v>
      </c>
      <c r="D15" s="22">
        <f>SUM(D16:D20)</f>
        <v>262094400</v>
      </c>
      <c r="E15" s="42">
        <f>SUM(E16:E20)</f>
        <v>265042811.42000002</v>
      </c>
      <c r="F15" s="22">
        <v>168.4</v>
      </c>
      <c r="G15" s="24">
        <f t="shared" si="1"/>
        <v>101.12494254741804</v>
      </c>
      <c r="H15" s="22"/>
      <c r="I15" s="42"/>
      <c r="J15" s="42"/>
      <c r="K15" s="24"/>
      <c r="L15" s="46">
        <f t="shared" si="0"/>
        <v>265042811.42000002</v>
      </c>
    </row>
    <row r="16" spans="1:12" ht="37.5">
      <c r="A16" s="20" t="s">
        <v>67</v>
      </c>
      <c r="B16" s="26" t="s">
        <v>50</v>
      </c>
      <c r="C16" s="22">
        <v>7265000</v>
      </c>
      <c r="D16" s="22">
        <v>5179300</v>
      </c>
      <c r="E16" s="42">
        <v>9600189.77</v>
      </c>
      <c r="F16" s="22"/>
      <c r="G16" s="24">
        <f t="shared" si="1"/>
        <v>185.35689707103276</v>
      </c>
      <c r="H16" s="22"/>
      <c r="I16" s="42"/>
      <c r="J16" s="42"/>
      <c r="K16" s="24"/>
      <c r="L16" s="46">
        <f t="shared" si="0"/>
        <v>9600189.77</v>
      </c>
    </row>
    <row r="17" spans="1:12" ht="37.5">
      <c r="A17" s="20" t="s">
        <v>68</v>
      </c>
      <c r="B17" s="26" t="s">
        <v>57</v>
      </c>
      <c r="C17" s="22">
        <v>137500000</v>
      </c>
      <c r="D17" s="22">
        <v>104025000</v>
      </c>
      <c r="E17" s="42">
        <v>106320910.47</v>
      </c>
      <c r="F17" s="22"/>
      <c r="G17" s="24">
        <f t="shared" si="1"/>
        <v>102.2070756741168</v>
      </c>
      <c r="H17" s="22"/>
      <c r="I17" s="42"/>
      <c r="J17" s="42"/>
      <c r="K17" s="24"/>
      <c r="L17" s="46">
        <f t="shared" si="0"/>
        <v>106320910.47</v>
      </c>
    </row>
    <row r="18" spans="1:12" ht="18.75">
      <c r="A18" s="27" t="s">
        <v>65</v>
      </c>
      <c r="B18" s="26" t="s">
        <v>58</v>
      </c>
      <c r="C18" s="22">
        <v>1200000</v>
      </c>
      <c r="D18" s="22">
        <v>780000</v>
      </c>
      <c r="E18" s="42">
        <v>1574945.74</v>
      </c>
      <c r="F18" s="22"/>
      <c r="G18" s="24">
        <f t="shared" si="1"/>
        <v>201.9161205128205</v>
      </c>
      <c r="H18" s="22"/>
      <c r="I18" s="42"/>
      <c r="J18" s="42"/>
      <c r="K18" s="24"/>
      <c r="L18" s="46">
        <f t="shared" si="0"/>
        <v>1574945.74</v>
      </c>
    </row>
    <row r="19" spans="1:12" ht="37.5">
      <c r="A19" s="20" t="s">
        <v>66</v>
      </c>
      <c r="B19" s="26" t="s">
        <v>59</v>
      </c>
      <c r="C19" s="22">
        <v>170000</v>
      </c>
      <c r="D19" s="22">
        <v>121100</v>
      </c>
      <c r="E19" s="42">
        <v>113010.98</v>
      </c>
      <c r="F19" s="22"/>
      <c r="G19" s="24">
        <f t="shared" si="1"/>
        <v>93.32037985136252</v>
      </c>
      <c r="H19" s="22"/>
      <c r="I19" s="42"/>
      <c r="J19" s="42"/>
      <c r="K19" s="24"/>
      <c r="L19" s="46">
        <f t="shared" si="0"/>
        <v>113010.98</v>
      </c>
    </row>
    <row r="20" spans="1:12" ht="37.5">
      <c r="A20" s="20" t="s">
        <v>69</v>
      </c>
      <c r="B20" s="26" t="s">
        <v>14</v>
      </c>
      <c r="C20" s="22">
        <v>205000000</v>
      </c>
      <c r="D20" s="22">
        <v>151989000</v>
      </c>
      <c r="E20" s="42">
        <v>147433754.46</v>
      </c>
      <c r="F20" s="22"/>
      <c r="G20" s="24">
        <f t="shared" si="1"/>
        <v>97.00291103961472</v>
      </c>
      <c r="H20" s="22"/>
      <c r="I20" s="42"/>
      <c r="J20" s="42"/>
      <c r="K20" s="24"/>
      <c r="L20" s="46">
        <f t="shared" si="0"/>
        <v>147433754.46</v>
      </c>
    </row>
    <row r="21" spans="1:12" ht="37.5">
      <c r="A21" s="20">
        <v>14040000</v>
      </c>
      <c r="B21" s="30" t="s">
        <v>72</v>
      </c>
      <c r="C21" s="22">
        <v>79951527</v>
      </c>
      <c r="D21" s="22">
        <v>58070000</v>
      </c>
      <c r="E21" s="42">
        <v>63876369.34</v>
      </c>
      <c r="F21" s="22"/>
      <c r="G21" s="24">
        <f t="shared" si="1"/>
        <v>109.99891396590323</v>
      </c>
      <c r="H21" s="22"/>
      <c r="I21" s="42"/>
      <c r="J21" s="42"/>
      <c r="K21" s="24"/>
      <c r="L21" s="46">
        <f t="shared" si="0"/>
        <v>63876369.34</v>
      </c>
    </row>
    <row r="22" spans="1:12" ht="18.75">
      <c r="A22" s="20">
        <v>14021900</v>
      </c>
      <c r="B22" s="30" t="s">
        <v>93</v>
      </c>
      <c r="C22" s="22">
        <v>14125000</v>
      </c>
      <c r="D22" s="22">
        <v>5651010</v>
      </c>
      <c r="E22" s="42">
        <v>5881904</v>
      </c>
      <c r="F22" s="22"/>
      <c r="G22" s="24">
        <f t="shared" si="1"/>
        <v>104.08588907115718</v>
      </c>
      <c r="H22" s="22"/>
      <c r="I22" s="42"/>
      <c r="J22" s="42"/>
      <c r="K22" s="24"/>
      <c r="L22" s="46">
        <f t="shared" si="0"/>
        <v>5881904</v>
      </c>
    </row>
    <row r="23" spans="1:12" ht="18.75">
      <c r="A23" s="20">
        <v>14031900</v>
      </c>
      <c r="B23" s="30" t="s">
        <v>93</v>
      </c>
      <c r="C23" s="22">
        <v>48375000</v>
      </c>
      <c r="D23" s="22">
        <v>21394015</v>
      </c>
      <c r="E23" s="42">
        <v>21552938.38</v>
      </c>
      <c r="F23" s="22"/>
      <c r="G23" s="24">
        <f t="shared" si="1"/>
        <v>100.74284036914061</v>
      </c>
      <c r="H23" s="22"/>
      <c r="I23" s="42"/>
      <c r="J23" s="42"/>
      <c r="K23" s="24"/>
      <c r="L23" s="46">
        <f t="shared" si="0"/>
        <v>21552938.38</v>
      </c>
    </row>
    <row r="24" spans="1:12" ht="18.75">
      <c r="A24" s="20">
        <v>1901000</v>
      </c>
      <c r="B24" s="30" t="s">
        <v>44</v>
      </c>
      <c r="C24" s="22"/>
      <c r="D24" s="22"/>
      <c r="E24" s="42">
        <v>0</v>
      </c>
      <c r="F24" s="22"/>
      <c r="G24" s="24"/>
      <c r="H24" s="42">
        <v>820000</v>
      </c>
      <c r="I24" s="42">
        <v>582700</v>
      </c>
      <c r="J24" s="42">
        <v>680768.21</v>
      </c>
      <c r="K24" s="24">
        <f>J24/I24*100</f>
        <v>116.82996567702075</v>
      </c>
      <c r="L24" s="46">
        <f t="shared" si="0"/>
        <v>680768.21</v>
      </c>
    </row>
    <row r="25" spans="1:12" s="2" customFormat="1" ht="18.75">
      <c r="A25" s="27" t="s">
        <v>1</v>
      </c>
      <c r="B25" s="21" t="s">
        <v>15</v>
      </c>
      <c r="C25" s="22">
        <f>SUM(C26,C27,C28,C32,C35,C38)</f>
        <v>86730000</v>
      </c>
      <c r="D25" s="22">
        <f>SUM(D26,D27,D28,D32,D35,D38)</f>
        <v>43871600</v>
      </c>
      <c r="E25" s="42">
        <f>SUM(E26,E27,E28,E32,E35,E38)</f>
        <v>49595374.989999995</v>
      </c>
      <c r="F25" s="23">
        <v>103.3</v>
      </c>
      <c r="G25" s="24">
        <f t="shared" si="1"/>
        <v>113.0466520254561</v>
      </c>
      <c r="H25" s="42">
        <f>SUM(H35)</f>
        <v>156432610.99</v>
      </c>
      <c r="I25" s="42">
        <f>SUM(I35)</f>
        <v>89293612.25</v>
      </c>
      <c r="J25" s="42">
        <f>SUM(J35)</f>
        <v>115387051.66999999</v>
      </c>
      <c r="K25" s="24">
        <f>J25/I25*100</f>
        <v>129.222067248153</v>
      </c>
      <c r="L25" s="46">
        <f t="shared" si="0"/>
        <v>164982426.65999997</v>
      </c>
    </row>
    <row r="26" spans="1:12" ht="69" customHeight="1">
      <c r="A26" s="27" t="s">
        <v>2</v>
      </c>
      <c r="B26" s="31" t="s">
        <v>0</v>
      </c>
      <c r="C26" s="22">
        <v>700000</v>
      </c>
      <c r="D26" s="22">
        <v>431500</v>
      </c>
      <c r="E26" s="42">
        <v>772735.1</v>
      </c>
      <c r="F26" s="22">
        <v>31.3</v>
      </c>
      <c r="G26" s="24">
        <f t="shared" si="1"/>
        <v>179.08113557358053</v>
      </c>
      <c r="H26" s="22"/>
      <c r="I26" s="42"/>
      <c r="J26" s="42"/>
      <c r="K26" s="24"/>
      <c r="L26" s="46">
        <f t="shared" si="0"/>
        <v>772735.1</v>
      </c>
    </row>
    <row r="27" spans="1:12" ht="30.75" customHeight="1">
      <c r="A27" s="27" t="s">
        <v>94</v>
      </c>
      <c r="B27" s="31" t="s">
        <v>95</v>
      </c>
      <c r="C27" s="22">
        <v>24500000</v>
      </c>
      <c r="D27" s="22">
        <v>19110000</v>
      </c>
      <c r="E27" s="42">
        <v>18954794.51</v>
      </c>
      <c r="F27" s="22"/>
      <c r="G27" s="24">
        <v>99.2</v>
      </c>
      <c r="H27" s="22"/>
      <c r="I27" s="42"/>
      <c r="J27" s="42"/>
      <c r="K27" s="24"/>
      <c r="L27" s="46">
        <f t="shared" si="0"/>
        <v>18954794.51</v>
      </c>
    </row>
    <row r="28" spans="1:12" s="3" customFormat="1" ht="40.5" customHeight="1">
      <c r="A28" s="27" t="s">
        <v>3</v>
      </c>
      <c r="B28" s="26" t="s">
        <v>16</v>
      </c>
      <c r="C28" s="22">
        <f>SUM(C29:C31)</f>
        <v>25425000</v>
      </c>
      <c r="D28" s="22">
        <f>SUM(D29:D31)</f>
        <v>19579200</v>
      </c>
      <c r="E28" s="22">
        <f>SUM(E29:E31)</f>
        <v>23025373.22</v>
      </c>
      <c r="F28" s="23">
        <v>98.9</v>
      </c>
      <c r="G28" s="24">
        <f t="shared" si="1"/>
        <v>117.60119524801831</v>
      </c>
      <c r="H28" s="22">
        <f>SUM(H30:H31)</f>
        <v>0</v>
      </c>
      <c r="I28" s="42"/>
      <c r="J28" s="42">
        <f>SUM(J30:J31)</f>
        <v>0</v>
      </c>
      <c r="K28" s="24"/>
      <c r="L28" s="46">
        <f t="shared" si="0"/>
        <v>23025373.22</v>
      </c>
    </row>
    <row r="29" spans="1:12" s="3" customFormat="1" ht="40.5" customHeight="1">
      <c r="A29" s="27" t="s">
        <v>4</v>
      </c>
      <c r="B29" s="26" t="s">
        <v>5</v>
      </c>
      <c r="C29" s="22">
        <v>15500000</v>
      </c>
      <c r="D29" s="22">
        <v>12291800</v>
      </c>
      <c r="E29" s="42">
        <v>15977310.33</v>
      </c>
      <c r="F29" s="23"/>
      <c r="G29" s="24">
        <f t="shared" si="1"/>
        <v>129.9834876096259</v>
      </c>
      <c r="H29" s="22"/>
      <c r="I29" s="42"/>
      <c r="J29" s="42"/>
      <c r="K29" s="24"/>
      <c r="L29" s="46">
        <f t="shared" si="0"/>
        <v>15977310.33</v>
      </c>
    </row>
    <row r="30" spans="1:12" ht="37.5">
      <c r="A30" s="27" t="s">
        <v>6</v>
      </c>
      <c r="B30" s="26" t="s">
        <v>23</v>
      </c>
      <c r="C30" s="22">
        <v>8925000</v>
      </c>
      <c r="D30" s="22">
        <v>6495000</v>
      </c>
      <c r="E30" s="42">
        <v>6227329.99</v>
      </c>
      <c r="F30" s="22">
        <v>98.3</v>
      </c>
      <c r="G30" s="24">
        <f t="shared" si="1"/>
        <v>95.87882971516551</v>
      </c>
      <c r="H30" s="22"/>
      <c r="I30" s="42"/>
      <c r="J30" s="42"/>
      <c r="K30" s="24"/>
      <c r="L30" s="46">
        <f t="shared" si="0"/>
        <v>6227329.99</v>
      </c>
    </row>
    <row r="31" spans="1:12" ht="18.75">
      <c r="A31" s="27" t="s">
        <v>7</v>
      </c>
      <c r="B31" s="26" t="s">
        <v>26</v>
      </c>
      <c r="C31" s="22">
        <v>1000000</v>
      </c>
      <c r="D31" s="22">
        <v>792400</v>
      </c>
      <c r="E31" s="42">
        <v>820732.9</v>
      </c>
      <c r="F31" s="22">
        <v>85</v>
      </c>
      <c r="G31" s="24">
        <f t="shared" si="1"/>
        <v>103.57558051489147</v>
      </c>
      <c r="H31" s="22"/>
      <c r="I31" s="42"/>
      <c r="J31" s="42"/>
      <c r="K31" s="24"/>
      <c r="L31" s="46">
        <f t="shared" si="0"/>
        <v>820732.9</v>
      </c>
    </row>
    <row r="32" spans="1:12" s="3" customFormat="1" ht="18.75">
      <c r="A32" s="27" t="s">
        <v>8</v>
      </c>
      <c r="B32" s="26" t="s">
        <v>17</v>
      </c>
      <c r="C32" s="22">
        <f>SUM(C33:C34)</f>
        <v>1420000</v>
      </c>
      <c r="D32" s="22">
        <f>SUM(D33:D34)</f>
        <v>1055000</v>
      </c>
      <c r="E32" s="42">
        <f>SUM(E33:E34)</f>
        <v>1005404.3600000001</v>
      </c>
      <c r="F32" s="23">
        <v>110.4</v>
      </c>
      <c r="G32" s="24">
        <f t="shared" si="1"/>
        <v>95.29899146919433</v>
      </c>
      <c r="H32" s="22">
        <v>0</v>
      </c>
      <c r="I32" s="42"/>
      <c r="J32" s="42">
        <v>0</v>
      </c>
      <c r="K32" s="24"/>
      <c r="L32" s="46">
        <f t="shared" si="0"/>
        <v>1005404.3600000001</v>
      </c>
    </row>
    <row r="33" spans="1:12" ht="75">
      <c r="A33" s="20" t="s">
        <v>82</v>
      </c>
      <c r="B33" s="26" t="s">
        <v>48</v>
      </c>
      <c r="C33" s="22">
        <v>700000</v>
      </c>
      <c r="D33" s="22">
        <v>573100</v>
      </c>
      <c r="E33" s="42">
        <v>360801.2</v>
      </c>
      <c r="F33" s="22">
        <v>83.8</v>
      </c>
      <c r="G33" s="24">
        <f t="shared" si="1"/>
        <v>62.95606351422091</v>
      </c>
      <c r="H33" s="22"/>
      <c r="I33" s="42"/>
      <c r="J33" s="42"/>
      <c r="K33" s="24"/>
      <c r="L33" s="46">
        <f t="shared" si="0"/>
        <v>360801.2</v>
      </c>
    </row>
    <row r="34" spans="1:12" ht="39.75" customHeight="1">
      <c r="A34" s="27" t="s">
        <v>9</v>
      </c>
      <c r="B34" s="26" t="s">
        <v>98</v>
      </c>
      <c r="C34" s="22">
        <v>720000</v>
      </c>
      <c r="D34" s="22">
        <v>481900</v>
      </c>
      <c r="E34" s="42">
        <v>644603.16</v>
      </c>
      <c r="F34" s="22"/>
      <c r="G34" s="24">
        <f t="shared" si="1"/>
        <v>133.76284706370618</v>
      </c>
      <c r="H34" s="22"/>
      <c r="I34" s="42"/>
      <c r="J34" s="42"/>
      <c r="K34" s="24"/>
      <c r="L34" s="46">
        <f t="shared" si="0"/>
        <v>644603.16</v>
      </c>
    </row>
    <row r="35" spans="1:12" ht="18.75">
      <c r="A35" s="27" t="s">
        <v>10</v>
      </c>
      <c r="B35" s="26" t="s">
        <v>71</v>
      </c>
      <c r="C35" s="22">
        <f>SUM(C36:C37)</f>
        <v>34650000</v>
      </c>
      <c r="D35" s="22">
        <f>SUM(D36:D37)</f>
        <v>3670000</v>
      </c>
      <c r="E35" s="42">
        <f>SUM(E36:E37)</f>
        <v>5772825.04</v>
      </c>
      <c r="F35" s="22">
        <v>585.9</v>
      </c>
      <c r="G35" s="24">
        <f t="shared" si="1"/>
        <v>157.29768501362398</v>
      </c>
      <c r="H35" s="42">
        <f>SUM(H36:H39)</f>
        <v>156432610.99</v>
      </c>
      <c r="I35" s="42">
        <f>SUM(I36:I39)</f>
        <v>89293612.25</v>
      </c>
      <c r="J35" s="42">
        <f>SUM(J36:J39)</f>
        <v>115387051.66999999</v>
      </c>
      <c r="K35" s="24">
        <f>J35/I35*100</f>
        <v>129.222067248153</v>
      </c>
      <c r="L35" s="46">
        <f t="shared" si="0"/>
        <v>121159876.71</v>
      </c>
    </row>
    <row r="36" spans="1:12" ht="37.5">
      <c r="A36" s="20" t="s">
        <v>83</v>
      </c>
      <c r="B36" s="26" t="s">
        <v>18</v>
      </c>
      <c r="C36" s="22">
        <v>34650000</v>
      </c>
      <c r="D36" s="22">
        <v>3670000</v>
      </c>
      <c r="E36" s="42">
        <v>5772825.04</v>
      </c>
      <c r="F36" s="22"/>
      <c r="G36" s="24">
        <f t="shared" si="1"/>
        <v>157.29768501362398</v>
      </c>
      <c r="H36" s="42"/>
      <c r="I36" s="42"/>
      <c r="J36" s="42">
        <v>100530.1</v>
      </c>
      <c r="K36" s="24"/>
      <c r="L36" s="46">
        <f t="shared" si="0"/>
        <v>5873355.14</v>
      </c>
    </row>
    <row r="37" spans="1:12" ht="37.5" customHeight="1">
      <c r="A37" s="27" t="s">
        <v>11</v>
      </c>
      <c r="B37" s="26" t="s">
        <v>70</v>
      </c>
      <c r="C37" s="22"/>
      <c r="D37" s="22"/>
      <c r="E37" s="42"/>
      <c r="F37" s="22"/>
      <c r="G37" s="24"/>
      <c r="H37" s="42">
        <v>25000000</v>
      </c>
      <c r="I37" s="42">
        <v>18800000</v>
      </c>
      <c r="J37" s="42">
        <v>16027194.58</v>
      </c>
      <c r="K37" s="24">
        <f>J37/I37*100</f>
        <v>85.251035</v>
      </c>
      <c r="L37" s="46">
        <f t="shared" si="0"/>
        <v>16027194.58</v>
      </c>
    </row>
    <row r="38" spans="1:12" ht="107.25" customHeight="1">
      <c r="A38" s="27" t="s">
        <v>73</v>
      </c>
      <c r="B38" s="26" t="s">
        <v>74</v>
      </c>
      <c r="C38" s="22">
        <v>35000</v>
      </c>
      <c r="D38" s="22">
        <v>25900</v>
      </c>
      <c r="E38" s="42">
        <v>64242.76</v>
      </c>
      <c r="F38" s="22"/>
      <c r="G38" s="24">
        <f t="shared" si="1"/>
        <v>248.04154440154443</v>
      </c>
      <c r="H38" s="42"/>
      <c r="I38" s="42"/>
      <c r="J38" s="42"/>
      <c r="K38" s="24"/>
      <c r="L38" s="46">
        <f t="shared" si="0"/>
        <v>64242.76</v>
      </c>
    </row>
    <row r="39" spans="1:12" ht="18.75">
      <c r="A39" s="27" t="s">
        <v>75</v>
      </c>
      <c r="B39" s="26" t="s">
        <v>19</v>
      </c>
      <c r="C39" s="22"/>
      <c r="D39" s="22"/>
      <c r="E39" s="22"/>
      <c r="F39" s="22"/>
      <c r="G39" s="24"/>
      <c r="H39" s="42">
        <v>131432610.99</v>
      </c>
      <c r="I39" s="42">
        <v>70493612.25</v>
      </c>
      <c r="J39" s="42">
        <v>99259326.99</v>
      </c>
      <c r="K39" s="24">
        <f>J39/I39*100</f>
        <v>140.80612955112113</v>
      </c>
      <c r="L39" s="46">
        <f t="shared" si="0"/>
        <v>99259326.99</v>
      </c>
    </row>
    <row r="40" spans="1:12" ht="18.75">
      <c r="A40" s="27" t="s">
        <v>76</v>
      </c>
      <c r="B40" s="26" t="s">
        <v>77</v>
      </c>
      <c r="C40" s="22"/>
      <c r="D40" s="22"/>
      <c r="E40" s="22"/>
      <c r="F40" s="22"/>
      <c r="G40" s="24"/>
      <c r="H40" s="42">
        <f>SUM(H41:H42)</f>
        <v>4379523</v>
      </c>
      <c r="I40" s="42">
        <f>SUM(I41:I42)</f>
        <v>2327500</v>
      </c>
      <c r="J40" s="42">
        <f>SUM(J41:J42)</f>
        <v>1375370.8800000001</v>
      </c>
      <c r="K40" s="24">
        <f>J40/I40*100</f>
        <v>59.09219677765844</v>
      </c>
      <c r="L40" s="46">
        <f t="shared" si="0"/>
        <v>1375370.8800000001</v>
      </c>
    </row>
    <row r="41" spans="1:12" ht="37.5">
      <c r="A41" s="27" t="s">
        <v>30</v>
      </c>
      <c r="B41" s="26" t="s">
        <v>22</v>
      </c>
      <c r="C41" s="22"/>
      <c r="D41" s="22"/>
      <c r="E41" s="22"/>
      <c r="F41" s="22"/>
      <c r="G41" s="24"/>
      <c r="H41" s="42">
        <v>1198800</v>
      </c>
      <c r="I41" s="42">
        <v>750000</v>
      </c>
      <c r="J41" s="42">
        <v>407206.08</v>
      </c>
      <c r="K41" s="24">
        <v>54.29</v>
      </c>
      <c r="L41" s="46">
        <f t="shared" si="0"/>
        <v>407206.08</v>
      </c>
    </row>
    <row r="42" spans="1:12" ht="18.75">
      <c r="A42" s="27" t="s">
        <v>21</v>
      </c>
      <c r="B42" s="26" t="s">
        <v>51</v>
      </c>
      <c r="C42" s="22"/>
      <c r="D42" s="22"/>
      <c r="E42" s="22"/>
      <c r="F42" s="22"/>
      <c r="G42" s="24"/>
      <c r="H42" s="42">
        <v>3180723</v>
      </c>
      <c r="I42" s="42">
        <v>1577500</v>
      </c>
      <c r="J42" s="42">
        <v>968164.8</v>
      </c>
      <c r="K42" s="24">
        <f>J42/I42*100</f>
        <v>61.37336291600634</v>
      </c>
      <c r="L42" s="46">
        <f t="shared" si="0"/>
        <v>968164.8</v>
      </c>
    </row>
    <row r="43" spans="1:12" ht="24.75" customHeight="1">
      <c r="A43" s="27" t="s">
        <v>49</v>
      </c>
      <c r="B43" s="26" t="s">
        <v>45</v>
      </c>
      <c r="C43" s="22"/>
      <c r="D43" s="22"/>
      <c r="E43" s="22"/>
      <c r="F43" s="22"/>
      <c r="G43" s="24"/>
      <c r="H43" s="42">
        <v>3358800</v>
      </c>
      <c r="I43" s="42">
        <v>2259000</v>
      </c>
      <c r="J43" s="42">
        <v>2647891.29</v>
      </c>
      <c r="K43" s="24">
        <f>J43/I43*100</f>
        <v>117.21519654714476</v>
      </c>
      <c r="L43" s="46">
        <f t="shared" si="0"/>
        <v>2647891.29</v>
      </c>
    </row>
    <row r="44" spans="1:12" s="2" customFormat="1" ht="18.75">
      <c r="A44" s="32"/>
      <c r="B44" s="33" t="s">
        <v>78</v>
      </c>
      <c r="C44" s="42">
        <f>SUM(C8,C25)</f>
        <v>1266536527</v>
      </c>
      <c r="D44" s="22">
        <f>SUM(D8,D25)</f>
        <v>896878725</v>
      </c>
      <c r="E44" s="42">
        <f>SUM(E8,E25)</f>
        <v>917056995.08</v>
      </c>
      <c r="F44" s="34">
        <v>92.2</v>
      </c>
      <c r="G44" s="24">
        <f t="shared" si="1"/>
        <v>102.24983261588685</v>
      </c>
      <c r="H44" s="42">
        <f>SUM(H8,H25,H40,H43)</f>
        <v>164990933.99</v>
      </c>
      <c r="I44" s="42">
        <f>SUM(I8,I25,I40,I43)</f>
        <v>94462812.25</v>
      </c>
      <c r="J44" s="42">
        <f>SUM(J8,J25,J40,J43)</f>
        <v>120091082.04999998</v>
      </c>
      <c r="K44" s="24">
        <f>J44/I44*100</f>
        <v>127.13053866337754</v>
      </c>
      <c r="L44" s="46">
        <f t="shared" si="0"/>
        <v>1037148077.13</v>
      </c>
    </row>
    <row r="45" spans="1:12" s="2" customFormat="1" ht="39">
      <c r="A45" s="35" t="s">
        <v>33</v>
      </c>
      <c r="B45" s="36" t="s">
        <v>53</v>
      </c>
      <c r="C45" s="42">
        <f>SUM(C46,C47,C48,C49,C50,C51,C57,C58,C59)</f>
        <v>1259672478.57</v>
      </c>
      <c r="D45" s="42">
        <f>SUM(D46,D47,D48,D49,D50,D51,D57,D58,D59)</f>
        <v>1021192183.5999999</v>
      </c>
      <c r="E45" s="42">
        <f>SUM(E46,E47,E48,E49,E50,E51,E57,E58,E59)</f>
        <v>996641092.6899998</v>
      </c>
      <c r="F45" s="37">
        <f>SUM(F52:F59)</f>
        <v>369.99999999999994</v>
      </c>
      <c r="G45" s="24">
        <f t="shared" si="1"/>
        <v>97.59584030270871</v>
      </c>
      <c r="H45" s="42">
        <f>SUM(H46:H59)</f>
        <v>16570000</v>
      </c>
      <c r="I45" s="42">
        <v>16570000</v>
      </c>
      <c r="J45" s="42">
        <f>SUM(J46:J59)</f>
        <v>15100000</v>
      </c>
      <c r="K45" s="24">
        <v>91.13</v>
      </c>
      <c r="L45" s="46">
        <f t="shared" si="0"/>
        <v>1011741092.6899998</v>
      </c>
    </row>
    <row r="46" spans="1:12" s="2" customFormat="1" ht="37.5">
      <c r="A46" s="27" t="s">
        <v>80</v>
      </c>
      <c r="B46" s="26" t="s">
        <v>79</v>
      </c>
      <c r="C46" s="42">
        <v>287195800</v>
      </c>
      <c r="D46" s="42">
        <v>219682600</v>
      </c>
      <c r="E46" s="42">
        <v>219682600</v>
      </c>
      <c r="F46" s="23"/>
      <c r="G46" s="24">
        <f t="shared" si="1"/>
        <v>100</v>
      </c>
      <c r="H46" s="42"/>
      <c r="I46" s="42"/>
      <c r="J46" s="42"/>
      <c r="K46" s="24"/>
      <c r="L46" s="46">
        <f t="shared" si="0"/>
        <v>219682600</v>
      </c>
    </row>
    <row r="47" spans="1:12" s="2" customFormat="1" ht="37.5">
      <c r="A47" s="27" t="s">
        <v>99</v>
      </c>
      <c r="B47" s="26" t="s">
        <v>81</v>
      </c>
      <c r="C47" s="42">
        <v>223689200</v>
      </c>
      <c r="D47" s="42">
        <v>167376050</v>
      </c>
      <c r="E47" s="42">
        <v>167376050</v>
      </c>
      <c r="F47" s="23"/>
      <c r="G47" s="24">
        <f t="shared" si="1"/>
        <v>100</v>
      </c>
      <c r="H47" s="42"/>
      <c r="I47" s="42"/>
      <c r="J47" s="42"/>
      <c r="K47" s="24"/>
      <c r="L47" s="46">
        <f t="shared" si="0"/>
        <v>167376050</v>
      </c>
    </row>
    <row r="48" spans="1:12" s="2" customFormat="1" ht="56.25">
      <c r="A48" s="27" t="s">
        <v>100</v>
      </c>
      <c r="B48" s="26" t="s">
        <v>101</v>
      </c>
      <c r="C48" s="42">
        <v>4537300</v>
      </c>
      <c r="D48" s="42">
        <v>2755190</v>
      </c>
      <c r="E48" s="42">
        <v>2755190</v>
      </c>
      <c r="F48" s="23"/>
      <c r="G48" s="24">
        <v>100</v>
      </c>
      <c r="H48" s="42"/>
      <c r="I48" s="42"/>
      <c r="J48" s="42"/>
      <c r="K48" s="24"/>
      <c r="L48" s="46">
        <v>2755190</v>
      </c>
    </row>
    <row r="49" spans="1:12" s="2" customFormat="1" ht="56.25">
      <c r="A49" s="27" t="s">
        <v>102</v>
      </c>
      <c r="B49" s="26" t="s">
        <v>103</v>
      </c>
      <c r="C49" s="42">
        <v>1246912</v>
      </c>
      <c r="D49" s="42">
        <v>906835</v>
      </c>
      <c r="E49" s="42">
        <v>905507</v>
      </c>
      <c r="F49" s="23"/>
      <c r="G49" s="24">
        <v>99.85</v>
      </c>
      <c r="H49" s="42"/>
      <c r="I49" s="42"/>
      <c r="J49" s="42"/>
      <c r="K49" s="24"/>
      <c r="L49" s="46">
        <v>905507</v>
      </c>
    </row>
    <row r="50" spans="1:12" s="2" customFormat="1" ht="63.75" customHeight="1">
      <c r="A50" s="27" t="s">
        <v>106</v>
      </c>
      <c r="B50" s="26" t="s">
        <v>107</v>
      </c>
      <c r="C50" s="42">
        <v>10000000</v>
      </c>
      <c r="D50" s="42">
        <v>10000000</v>
      </c>
      <c r="E50" s="42">
        <v>10000000</v>
      </c>
      <c r="F50" s="23"/>
      <c r="G50" s="24">
        <v>100</v>
      </c>
      <c r="H50" s="42">
        <v>16570000</v>
      </c>
      <c r="I50" s="42">
        <v>16570000</v>
      </c>
      <c r="J50" s="42">
        <v>15100000</v>
      </c>
      <c r="K50" s="24">
        <v>91.13</v>
      </c>
      <c r="L50" s="46">
        <v>25100000</v>
      </c>
    </row>
    <row r="51" spans="1:12" s="2" customFormat="1" ht="56.25">
      <c r="A51" s="27"/>
      <c r="B51" s="26" t="s">
        <v>87</v>
      </c>
      <c r="C51" s="42">
        <f>SUM(C52:C56)</f>
        <v>713353331.43</v>
      </c>
      <c r="D51" s="42">
        <f>SUM(D52:D56)</f>
        <v>601297471.4599999</v>
      </c>
      <c r="E51" s="42">
        <f>SUM(E52:E56)</f>
        <v>592065601.5499998</v>
      </c>
      <c r="F51" s="23"/>
      <c r="G51" s="24">
        <f t="shared" si="1"/>
        <v>98.46467508210465</v>
      </c>
      <c r="H51" s="42"/>
      <c r="I51" s="42"/>
      <c r="J51" s="42"/>
      <c r="K51" s="24"/>
      <c r="L51" s="46">
        <f t="shared" si="0"/>
        <v>592065601.5499998</v>
      </c>
    </row>
    <row r="52" spans="1:12" s="2" customFormat="1" ht="68.25" customHeight="1">
      <c r="A52" s="27" t="s">
        <v>34</v>
      </c>
      <c r="B52" s="26" t="s">
        <v>85</v>
      </c>
      <c r="C52" s="42">
        <v>306491500</v>
      </c>
      <c r="D52" s="42">
        <v>225727639</v>
      </c>
      <c r="E52" s="42">
        <v>217520784.93</v>
      </c>
      <c r="F52" s="23">
        <v>98.8</v>
      </c>
      <c r="G52" s="24">
        <f t="shared" si="1"/>
        <v>96.36426708472328</v>
      </c>
      <c r="H52" s="42"/>
      <c r="I52" s="42"/>
      <c r="J52" s="42"/>
      <c r="K52" s="24"/>
      <c r="L52" s="46">
        <f t="shared" si="0"/>
        <v>217520784.93</v>
      </c>
    </row>
    <row r="53" spans="1:12" s="2" customFormat="1" ht="2.25" customHeight="1" hidden="1">
      <c r="A53" s="27" t="s">
        <v>35</v>
      </c>
      <c r="B53" s="26" t="s">
        <v>54</v>
      </c>
      <c r="C53" s="22"/>
      <c r="D53" s="42"/>
      <c r="E53" s="42"/>
      <c r="F53" s="23"/>
      <c r="G53" s="24" t="e">
        <f t="shared" si="1"/>
        <v>#DIV/0!</v>
      </c>
      <c r="H53" s="42"/>
      <c r="I53" s="42"/>
      <c r="J53" s="42"/>
      <c r="K53" s="24"/>
      <c r="L53" s="46">
        <f t="shared" si="0"/>
        <v>0</v>
      </c>
    </row>
    <row r="54" spans="1:12" s="2" customFormat="1" ht="75">
      <c r="A54" s="27" t="s">
        <v>36</v>
      </c>
      <c r="B54" s="26" t="s">
        <v>55</v>
      </c>
      <c r="C54" s="42">
        <v>405946266.62</v>
      </c>
      <c r="D54" s="42">
        <v>374864087.65</v>
      </c>
      <c r="E54" s="42">
        <v>373989012.64</v>
      </c>
      <c r="F54" s="23">
        <v>97.1</v>
      </c>
      <c r="G54" s="24">
        <f t="shared" si="1"/>
        <v>99.76656205840207</v>
      </c>
      <c r="H54" s="42"/>
      <c r="I54" s="42"/>
      <c r="J54" s="42"/>
      <c r="K54" s="24"/>
      <c r="L54" s="46">
        <f t="shared" si="0"/>
        <v>373989012.64</v>
      </c>
    </row>
    <row r="55" spans="1:12" s="2" customFormat="1" ht="56.25">
      <c r="A55" s="27" t="s">
        <v>37</v>
      </c>
      <c r="B55" s="26" t="s">
        <v>38</v>
      </c>
      <c r="C55" s="42">
        <v>42284.81</v>
      </c>
      <c r="D55" s="42">
        <v>42284.81</v>
      </c>
      <c r="E55" s="42">
        <v>42284.81</v>
      </c>
      <c r="F55" s="23">
        <v>43.6</v>
      </c>
      <c r="G55" s="24">
        <f t="shared" si="1"/>
        <v>100</v>
      </c>
      <c r="H55" s="42"/>
      <c r="I55" s="42"/>
      <c r="J55" s="42"/>
      <c r="K55" s="24"/>
      <c r="L55" s="46">
        <f t="shared" si="0"/>
        <v>42284.81</v>
      </c>
    </row>
    <row r="56" spans="1:12" s="2" customFormat="1" ht="138.75" customHeight="1">
      <c r="A56" s="27" t="s">
        <v>39</v>
      </c>
      <c r="B56" s="26" t="s">
        <v>84</v>
      </c>
      <c r="C56" s="22">
        <v>873280</v>
      </c>
      <c r="D56" s="42">
        <v>663460</v>
      </c>
      <c r="E56" s="42">
        <v>513519.17</v>
      </c>
      <c r="F56" s="23">
        <v>87.1</v>
      </c>
      <c r="G56" s="24">
        <f t="shared" si="1"/>
        <v>77.40017031923551</v>
      </c>
      <c r="H56" s="42"/>
      <c r="I56" s="42"/>
      <c r="J56" s="42"/>
      <c r="K56" s="24"/>
      <c r="L56" s="46">
        <f t="shared" si="0"/>
        <v>513519.17</v>
      </c>
    </row>
    <row r="57" spans="1:12" s="2" customFormat="1" ht="248.25" customHeight="1">
      <c r="A57" s="27" t="s">
        <v>104</v>
      </c>
      <c r="B57" s="26" t="s">
        <v>105</v>
      </c>
      <c r="C57" s="42">
        <v>15317893</v>
      </c>
      <c r="D57" s="42">
        <v>15317893</v>
      </c>
      <c r="E57" s="42">
        <v>0</v>
      </c>
      <c r="F57" s="23"/>
      <c r="G57" s="24">
        <f t="shared" si="1"/>
        <v>0</v>
      </c>
      <c r="H57" s="42"/>
      <c r="I57" s="42"/>
      <c r="J57" s="42"/>
      <c r="K57" s="24"/>
      <c r="L57" s="46">
        <f t="shared" si="0"/>
        <v>0</v>
      </c>
    </row>
    <row r="58" spans="1:12" s="2" customFormat="1" ht="213" customHeight="1">
      <c r="A58" s="27" t="s">
        <v>96</v>
      </c>
      <c r="B58" s="26" t="s">
        <v>97</v>
      </c>
      <c r="C58" s="42">
        <v>2711687.14</v>
      </c>
      <c r="D58" s="42">
        <v>2711687.14</v>
      </c>
      <c r="E58" s="42">
        <v>2711687.14</v>
      </c>
      <c r="F58" s="23"/>
      <c r="G58" s="24">
        <f t="shared" si="1"/>
        <v>100</v>
      </c>
      <c r="H58" s="42"/>
      <c r="I58" s="42"/>
      <c r="J58" s="42"/>
      <c r="K58" s="24"/>
      <c r="L58" s="46">
        <f t="shared" si="0"/>
        <v>2711687.14</v>
      </c>
    </row>
    <row r="59" spans="1:12" s="2" customFormat="1" ht="18.75">
      <c r="A59" s="27" t="s">
        <v>46</v>
      </c>
      <c r="B59" s="26" t="s">
        <v>86</v>
      </c>
      <c r="C59" s="42">
        <v>1620355</v>
      </c>
      <c r="D59" s="42">
        <v>1144457</v>
      </c>
      <c r="E59" s="42">
        <v>1144457</v>
      </c>
      <c r="F59" s="23">
        <v>43.4</v>
      </c>
      <c r="G59" s="24">
        <f t="shared" si="1"/>
        <v>100</v>
      </c>
      <c r="H59" s="42"/>
      <c r="I59" s="42"/>
      <c r="J59" s="42"/>
      <c r="K59" s="24"/>
      <c r="L59" s="46">
        <f t="shared" si="0"/>
        <v>1144457</v>
      </c>
    </row>
    <row r="60" spans="1:12" s="2" customFormat="1" ht="19.5" thickBot="1">
      <c r="A60" s="38"/>
      <c r="B60" s="39" t="s">
        <v>24</v>
      </c>
      <c r="C60" s="44">
        <f>SUM(C44+C45)</f>
        <v>2526209005.5699997</v>
      </c>
      <c r="D60" s="44">
        <f>SUM(D44+D45)</f>
        <v>1918070908.6</v>
      </c>
      <c r="E60" s="44">
        <f>SUM(E44+E45)</f>
        <v>1913698087.77</v>
      </c>
      <c r="F60" s="40">
        <v>93.8</v>
      </c>
      <c r="G60" s="41">
        <f t="shared" si="1"/>
        <v>99.77201985544988</v>
      </c>
      <c r="H60" s="44">
        <f>SUM(H44,H45)</f>
        <v>181560933.99</v>
      </c>
      <c r="I60" s="44">
        <f>SUM(I44,I45)</f>
        <v>111032812.25</v>
      </c>
      <c r="J60" s="44">
        <f>SUM(J44,J45)</f>
        <v>135191082.04999998</v>
      </c>
      <c r="K60" s="41">
        <f>J60/I60*100</f>
        <v>121.75777530123757</v>
      </c>
      <c r="L60" s="47">
        <f t="shared" si="0"/>
        <v>2048889169.82</v>
      </c>
    </row>
    <row r="61" spans="1:12" s="2" customFormat="1" ht="20.25">
      <c r="A61" s="11"/>
      <c r="B61" s="12"/>
      <c r="C61" s="13"/>
      <c r="D61" s="45"/>
      <c r="E61" s="45"/>
      <c r="F61" s="13"/>
      <c r="G61" s="15"/>
      <c r="H61" s="13"/>
      <c r="I61" s="45"/>
      <c r="J61" s="45"/>
      <c r="K61" s="16"/>
      <c r="L61" s="14"/>
    </row>
    <row r="62" spans="1:12" s="2" customFormat="1" ht="20.25">
      <c r="A62" s="11"/>
      <c r="B62" s="12"/>
      <c r="C62" s="13"/>
      <c r="D62" s="45"/>
      <c r="E62" s="13"/>
      <c r="F62" s="13"/>
      <c r="G62" s="14"/>
      <c r="H62" s="13"/>
      <c r="I62" s="13"/>
      <c r="J62" s="13"/>
      <c r="K62" s="13"/>
      <c r="L62" s="14"/>
    </row>
    <row r="63" spans="1:12" ht="20.25">
      <c r="A63" s="4"/>
      <c r="B63" s="4"/>
      <c r="C63" s="4" t="s">
        <v>27</v>
      </c>
      <c r="D63" s="4"/>
      <c r="E63" s="4"/>
      <c r="F63" s="4"/>
      <c r="G63" s="4"/>
      <c r="H63" s="4"/>
      <c r="I63" s="4"/>
      <c r="J63" s="4"/>
      <c r="K63" s="4"/>
      <c r="L63" s="4"/>
    </row>
    <row r="64" spans="1:12" ht="23.25" customHeight="1">
      <c r="A64" s="9"/>
      <c r="B64" s="51" t="s">
        <v>117</v>
      </c>
      <c r="C64" s="51"/>
      <c r="D64" s="51"/>
      <c r="E64" s="51"/>
      <c r="F64" s="51"/>
      <c r="G64" s="51"/>
      <c r="H64" s="51"/>
      <c r="I64" s="51"/>
      <c r="J64" s="51"/>
      <c r="K64" s="51"/>
      <c r="L64" s="51"/>
    </row>
    <row r="65" spans="2:11" ht="15.75">
      <c r="B65" s="6"/>
      <c r="E65" s="7"/>
      <c r="F65" s="7"/>
      <c r="G65" s="7"/>
      <c r="J65" s="6"/>
      <c r="K65" s="6"/>
    </row>
    <row r="66" spans="3:9" ht="12.75">
      <c r="C66" s="7"/>
      <c r="D66" s="7"/>
      <c r="H66" s="8"/>
      <c r="I66" s="8"/>
    </row>
  </sheetData>
  <sheetProtection/>
  <mergeCells count="12">
    <mergeCell ref="C1:L1"/>
    <mergeCell ref="C2:L2"/>
    <mergeCell ref="C3:L3"/>
    <mergeCell ref="A1:B1"/>
    <mergeCell ref="A2:B2"/>
    <mergeCell ref="A3:B3"/>
    <mergeCell ref="A6:A7"/>
    <mergeCell ref="H6:K6"/>
    <mergeCell ref="B64:L64"/>
    <mergeCell ref="A4:L4"/>
    <mergeCell ref="C6:G6"/>
    <mergeCell ref="B6:B7"/>
  </mergeCells>
  <hyperlinks>
    <hyperlink ref="B9" r:id="rId1" display="_ftn1"/>
    <hyperlink ref="F9" r:id="rId2" display="_ftn1"/>
    <hyperlink ref="B55" r:id="rId3" display="_ftn1"/>
    <hyperlink ref="B41" r:id="rId4" display="_ftn1"/>
    <hyperlink ref="B42" r:id="rId5" display="_ftn1"/>
    <hyperlink ref="B54" r:id="rId6" display="_ftn1"/>
    <hyperlink ref="B38" r:id="rId7" display="_ftn1"/>
    <hyperlink ref="B21" r:id="rId8" display="_ftn1"/>
    <hyperlink ref="B59" r:id="rId9" display="_ftn1"/>
    <hyperlink ref="B60" r:id="rId10" display="_ftn1"/>
    <hyperlink ref="B29" r:id="rId11" display="_ftn1"/>
    <hyperlink ref="B28" r:id="rId12" display="_ftn1"/>
    <hyperlink ref="B30" r:id="rId13" display="_ftn1"/>
  </hyperlinks>
  <printOptions horizontalCentered="1"/>
  <pageMargins left="0.2362204724409449" right="0.2362204724409449" top="0.39" bottom="0.1968503937007874" header="0.2362204724409449" footer="0.1968503937007874"/>
  <pageSetup fitToHeight="3" fitToWidth="1" horizontalDpi="600" verticalDpi="600" orientation="landscape" paperSize="9" scale="58"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dc:creator>
  <cp:keywords/>
  <dc:description/>
  <cp:lastModifiedBy>Мот Поліна Сергіївна</cp:lastModifiedBy>
  <cp:lastPrinted>2017-10-27T13:28:23Z</cp:lastPrinted>
  <dcterms:created xsi:type="dcterms:W3CDTF">2000-04-12T12:59:51Z</dcterms:created>
  <dcterms:modified xsi:type="dcterms:W3CDTF">2017-10-27T13:28:28Z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