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додаток 1" sheetId="1" r:id="rId1"/>
  </sheets>
  <definedNames>
    <definedName name="Excel_BuiltIn_Print_Area" localSheetId="0">'додаток 1'!$A$1:$J$139</definedName>
    <definedName name="_xlnm.Print_Area" localSheetId="0">'додаток 1'!$A$1:$M$142</definedName>
  </definedNames>
  <calcPr fullCalcOnLoad="1"/>
</workbook>
</file>

<file path=xl/sharedStrings.xml><?xml version="1.0" encoding="utf-8"?>
<sst xmlns="http://schemas.openxmlformats.org/spreadsheetml/2006/main" count="223" uniqueCount="107">
  <si>
    <t>Додаток до Програми</t>
  </si>
  <si>
    <t>Заходи Програми підтримки розвитку МКП «Хмельницькводоканал» на 2023-2027 роки.</t>
  </si>
  <si>
    <t>№ з/п</t>
  </si>
  <si>
    <t>Розділи</t>
  </si>
  <si>
    <t>Найменування заходу</t>
  </si>
  <si>
    <t>Джерела фінансування</t>
  </si>
  <si>
    <t>Загальна вартість заходу, тис. гри.</t>
  </si>
  <si>
    <t>Обсяги фінансування за роками, тис. гривень</t>
  </si>
  <si>
    <t>4</t>
  </si>
  <si>
    <t>1.</t>
  </si>
  <si>
    <t>Охорона та раціональне використання джерел питного водопостачання</t>
  </si>
  <si>
    <t>1) Нове будівництво нових свердловин для забезпечення централізованого водопостачанням громади</t>
  </si>
  <si>
    <t>бюджет громади</t>
  </si>
  <si>
    <t>2) Будівництво зон санітарної охорони</t>
  </si>
  <si>
    <t>державний бюджет</t>
  </si>
  <si>
    <t>обласний бюджет</t>
  </si>
  <si>
    <t>місцеві бюджети</t>
  </si>
  <si>
    <t>кредитні кошти</t>
  </si>
  <si>
    <t>кошти інвестиційної програми</t>
  </si>
  <si>
    <t>кошти підприємства</t>
  </si>
  <si>
    <t>інші джерела</t>
  </si>
  <si>
    <t>Разом за розділ 1</t>
  </si>
  <si>
    <t>2.</t>
  </si>
  <si>
    <t>Застосування сучасних методів управління системами водопровідного та каналізаційного господарства</t>
  </si>
  <si>
    <t>1) Впровадження системи ГІС мереж і об’єктів ВІК</t>
  </si>
  <si>
    <t xml:space="preserve">2) Автоматизація об’єктів водопроводу і каналізації впровадження АСУ ТП </t>
  </si>
  <si>
    <t>3) Відшкодування вартості, облаштування водомірних вузлів для малозабезпечених верств населення</t>
  </si>
  <si>
    <t>4) Система диспетчерського контролю МКП «Хмельницькводоканал»</t>
  </si>
  <si>
    <t>5) Проведення енергоаудиту</t>
  </si>
  <si>
    <t>Разом за розділ 2</t>
  </si>
  <si>
    <t>3.</t>
  </si>
  <si>
    <t>Розвиток та реконструкція систем  водопостачання</t>
  </si>
  <si>
    <t>1)Реконструкція мереж централізованого водопостачання</t>
  </si>
  <si>
    <t>2)Реконструкція артезіанських свердловин, відновлення дебіту на ВНС 10</t>
  </si>
  <si>
    <t>3) Нове будівництво мереж централізованого
водопостачання, в тому числі:
- другої черги водогону від с. Чернелівка
Красилівського району до м. Хмельницький;
- будівництво зовнішніх мереж водопроводу в
с. Шаровечка Хмельницького району 
Хмельницької області;
- виготовлення ПКД на нове будівництво
підвідного водогону до с. Іванківці
Хмельницької ОТГ Хмельницького району</t>
  </si>
  <si>
    <t xml:space="preserve">4) Реконструкція камери №1 гасителя гідравлічного удару ВНС-10 в с. Чернелівка Красилівського р-ну </t>
  </si>
  <si>
    <t>5)Виготовлення ПКД і нове будівництво споруд очищення води продуктивністю 55 тис.м3/добу на ВНС-10</t>
  </si>
  <si>
    <t>6)Реконструкція (Модернізація) міських водозаборів, ВНС, ПНС, свердловин</t>
  </si>
  <si>
    <t>7) Реконструкція колодязів із заміною люків на водопровідних мережах в м. Хмельницький</t>
  </si>
  <si>
    <t>Разом за розділ 3</t>
  </si>
  <si>
    <t>4.</t>
  </si>
  <si>
    <t>Придбання спеціалізованої техніки в тому числі:</t>
  </si>
  <si>
    <t>-  тракторної та автомобільної.</t>
  </si>
  <si>
    <t>- комбінованої каналопромивочної машини</t>
  </si>
  <si>
    <t>Придбання спеціалізованої техніки (екскаватора на гусеничному ходу з продовженою стрілою)</t>
  </si>
  <si>
    <t>- багатофункціонального екскаватора- погрузчика</t>
  </si>
  <si>
    <t>- міні екскаватор</t>
  </si>
  <si>
    <t>- автомобіля для аварійно-відновлювальних бригад</t>
  </si>
  <si>
    <t>- спеціалізованої пересувної електротехнічної лабораторії</t>
  </si>
  <si>
    <t>Придбання обладнання в тому числі:</t>
  </si>
  <si>
    <t>- спеціалізованого обладнання для господарської діяльності підприємства: фрези (до тракторної та екскаваторної техніки)</t>
  </si>
  <si>
    <t xml:space="preserve">  - приладу для пошуку прихованих поривів</t>
  </si>
  <si>
    <t>- насосних агрегатів для ВНС-10</t>
  </si>
  <si>
    <t>- реконструкція системи живлення ВНС-10 (придбання силових кабелів)</t>
  </si>
  <si>
    <t>- реконструкція систем живлення КОС-2 (придбання кабелю для підключення резервного живлення)</t>
  </si>
  <si>
    <t>- дозуючого насосу</t>
  </si>
  <si>
    <t>- придбання насосу з шафою керування</t>
  </si>
  <si>
    <t>- дизель генератора</t>
  </si>
  <si>
    <t>- спеціалізованої техніки (автоцистерни)</t>
  </si>
  <si>
    <t xml:space="preserve">- придбання труб </t>
  </si>
  <si>
    <t>-  силового трансформатора</t>
  </si>
  <si>
    <t>- придбання генераторів</t>
  </si>
  <si>
    <t>- перетворювача частоти</t>
  </si>
  <si>
    <t>- придбання перетворювачів частоти</t>
  </si>
  <si>
    <t>- лабораторного обладнання</t>
  </si>
  <si>
    <t>- придбання зварювального агрегату</t>
  </si>
  <si>
    <t xml:space="preserve">- придбання запірної арматури </t>
  </si>
  <si>
    <t xml:space="preserve"> - придбання модулів для зберігання палива </t>
  </si>
  <si>
    <t xml:space="preserve"> - придбання запірної арматури (засувки, зворотні клапана)</t>
  </si>
  <si>
    <t xml:space="preserve"> - придбання аераційної системи на КОС-2</t>
  </si>
  <si>
    <t xml:space="preserve"> - придбання гібридного корелятора</t>
  </si>
  <si>
    <t xml:space="preserve"> - придбання інструменту для врізки під тиском</t>
  </si>
  <si>
    <t xml:space="preserve"> - придбання шафи управління насосами на ГКНС</t>
  </si>
  <si>
    <t xml:space="preserve"> - насосного агрегату для ВНС-10</t>
  </si>
  <si>
    <t>Разом за розділ 4</t>
  </si>
  <si>
    <t>5.</t>
  </si>
  <si>
    <t>Розвиток та реконструкція систем  водовідведення</t>
  </si>
  <si>
    <t xml:space="preserve">1) Реконструкція (заміна) централізованих каналізаційних мереж </t>
  </si>
  <si>
    <t>2) Нове будівництво мереж централізованого водовідведення</t>
  </si>
  <si>
    <t>3) Нове будівництво сучасних очисних споруд господарсько-побутових стоків вул.Вінницьке шосе, 135, м.Хмельницький</t>
  </si>
  <si>
    <t xml:space="preserve">бюджет громади </t>
  </si>
  <si>
    <t>4) Реконструкція (модернізація) об’єктів водовідведення КНС, КОС (каналізаційних насосних станцій, каналізаційних очисних споруд)</t>
  </si>
  <si>
    <t>5)Придбання насосного агрегату на КНС-11</t>
  </si>
  <si>
    <t>6) Інвестиційний проект "Підвищення енергоефективності систем водопостачання та водоочищення. Реконструкція каналізаційних насосних станцій "2, 7, 12 у м. Хмельницькому (НЕФКО)</t>
  </si>
  <si>
    <t xml:space="preserve"> грантові кошти **</t>
  </si>
  <si>
    <r>
      <t>*</t>
    </r>
    <r>
      <rPr>
        <sz val="12"/>
        <rFont val="Times New Roman"/>
        <family val="1"/>
      </rPr>
      <t xml:space="preserve"> 7) Реконструкція ГКНС  будівлі ГКНС з переоснащенням системи вентиляції, опалення, будівельних конструкцій і комунікацій по вул. Трудовій, 6 Б у м. Хмельницький</t>
    </r>
  </si>
  <si>
    <t>8) Капітальний ремонт КНС та зовнішніх мереж каналізації</t>
  </si>
  <si>
    <t>9) Реконструкція колодязів із заміною люків на каналізаційних мережах в м. Хмельницький</t>
  </si>
  <si>
    <t>Разом за розділ 5</t>
  </si>
  <si>
    <t>грантові кошти</t>
  </si>
  <si>
    <t>6.</t>
  </si>
  <si>
    <t>Виготовлення ПКД</t>
  </si>
  <si>
    <t>1) Виготовлення ПКД по будівництву, реконструкції і технічному переоснащенню об’єктів і мереж водопостачання та водовідведення</t>
  </si>
  <si>
    <t>Разом за розділ 6</t>
  </si>
  <si>
    <t>7.</t>
  </si>
  <si>
    <t xml:space="preserve">У тому числі передбачене фінансування з бюджету міської територіальної громади </t>
  </si>
  <si>
    <t>1) Забезпечення діяльності водопровідно-каналізаційного господарства підприємства</t>
  </si>
  <si>
    <t>2) Відшкодування частини витрат МКП «Хмельницькводоканал», понесених при забезпечені водопостачанням споживачів, які підключені до водогону Чернелівка-Хмельницький</t>
  </si>
  <si>
    <t>3) Придбання лічильників</t>
  </si>
  <si>
    <t>4) Придбання поліетиленових труб діаметром      600 мм</t>
  </si>
  <si>
    <t>Разом за розділ 7</t>
  </si>
  <si>
    <t>Разом за Програмою:</t>
  </si>
  <si>
    <t>Всього</t>
  </si>
  <si>
    <t>в т.ч. за бюджетами:</t>
  </si>
  <si>
    <t xml:space="preserve">* - Відповідно до рішення Хмельницької обласної ради від 22 грудня 2021 року № 50 — 7/2021 Про програму «Питна вода Хмельниччини» на 2022-2026 роки.
** - 37042,0 євро відповідно до курсу НБУ грн, станом на 17.04.2023 року.
Заходи Програми можуть доповнитись у разі необхідності, іншими роботами для забезпечення діяльності водопровідно-каналізаційного господарства громади, що не заборонено законом в межах фінансових ресурсів, передбачених цією Програмою.
</t>
  </si>
  <si>
    <t>Директор МКП «Хмельницькводоканал»</t>
  </si>
  <si>
    <t xml:space="preserve">                                Олександр НАДОЛЬНИЙ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</si>
</sst>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57">
    <font>
      <sz val="10"/>
      <name val="Arial"/>
      <family val="2"/>
    </font>
    <font>
      <sz val="10"/>
      <name val="Arial Cyr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1"/>
    </font>
    <font>
      <sz val="11"/>
      <color indexed="40"/>
      <name val="Calibri"/>
      <family val="2"/>
    </font>
    <font>
      <sz val="18"/>
      <name val="Times New Roman"/>
      <family val="1"/>
    </font>
    <font>
      <b/>
      <sz val="12"/>
      <color indexed="53"/>
      <name val="Times New Roman"/>
      <family val="1"/>
    </font>
    <font>
      <sz val="10"/>
      <color indexed="53"/>
      <name val="Arial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30" borderId="0" applyNumberFormat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31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2" borderId="6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7" fillId="34" borderId="0" applyNumberFormat="0" applyBorder="0" applyAlignment="0" applyProtection="0"/>
    <xf numFmtId="0" fontId="51" fillId="35" borderId="1" applyNumberFormat="0" applyAlignment="0" applyProtection="0"/>
    <xf numFmtId="0" fontId="1" fillId="0" borderId="0">
      <alignment/>
      <protection/>
    </xf>
    <xf numFmtId="0" fontId="52" fillId="0" borderId="7" applyNumberFormat="0" applyFill="0" applyAlignment="0" applyProtection="0"/>
    <xf numFmtId="0" fontId="53" fillId="36" borderId="0" applyNumberFormat="0" applyBorder="0" applyAlignment="0" applyProtection="0"/>
    <xf numFmtId="0" fontId="8" fillId="37" borderId="0" applyNumberFormat="0" applyBorder="0" applyAlignment="0" applyProtection="0"/>
    <xf numFmtId="0" fontId="2" fillId="3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9" fillId="34" borderId="9" applyNumberFormat="0" applyAlignment="0" applyProtection="0"/>
    <xf numFmtId="0" fontId="54" fillId="35" borderId="1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6">
    <xf numFmtId="0" fontId="0" fillId="0" borderId="0" xfId="0" applyAlignment="1">
      <alignment/>
    </xf>
    <xf numFmtId="0" fontId="10" fillId="0" borderId="0" xfId="33" applyBorder="1">
      <alignment/>
      <protection/>
    </xf>
    <xf numFmtId="0" fontId="10" fillId="0" borderId="0" xfId="33" applyAlignment="1">
      <alignment vertical="center"/>
      <protection/>
    </xf>
    <xf numFmtId="0" fontId="10" fillId="0" borderId="0" xfId="33">
      <alignment/>
      <protection/>
    </xf>
    <xf numFmtId="164" fontId="10" fillId="0" borderId="0" xfId="33" applyNumberFormat="1" applyAlignment="1">
      <alignment vertical="center"/>
      <protection/>
    </xf>
    <xf numFmtId="164" fontId="11" fillId="0" borderId="0" xfId="33" applyNumberFormat="1" applyFont="1">
      <alignment/>
      <protection/>
    </xf>
    <xf numFmtId="0" fontId="10" fillId="0" borderId="0" xfId="33" applyFill="1">
      <alignment/>
      <protection/>
    </xf>
    <xf numFmtId="0" fontId="14" fillId="0" borderId="11" xfId="33" applyFont="1" applyFill="1" applyBorder="1" applyAlignment="1">
      <alignment horizontal="center" vertical="center" wrapText="1"/>
      <protection/>
    </xf>
    <xf numFmtId="0" fontId="10" fillId="0" borderId="0" xfId="33" applyFill="1" applyAlignment="1">
      <alignment vertical="center"/>
      <protection/>
    </xf>
    <xf numFmtId="0" fontId="0" fillId="0" borderId="0" xfId="0" applyAlignment="1">
      <alignment vertical="center"/>
    </xf>
    <xf numFmtId="0" fontId="14" fillId="0" borderId="12" xfId="33" applyNumberFormat="1" applyFont="1" applyFill="1" applyBorder="1" applyAlignment="1">
      <alignment horizontal="center" vertical="center" wrapText="1"/>
      <protection/>
    </xf>
    <xf numFmtId="0" fontId="14" fillId="0" borderId="13" xfId="33" applyNumberFormat="1" applyFont="1" applyFill="1" applyBorder="1" applyAlignment="1">
      <alignment horizontal="center" vertical="center" wrapText="1"/>
      <protection/>
    </xf>
    <xf numFmtId="49" fontId="14" fillId="0" borderId="14" xfId="33" applyNumberFormat="1" applyFont="1" applyBorder="1" applyAlignment="1">
      <alignment horizontal="center" wrapText="1"/>
      <protection/>
    </xf>
    <xf numFmtId="49" fontId="14" fillId="0" borderId="15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vertical="center" wrapText="1"/>
      <protection/>
    </xf>
    <xf numFmtId="49" fontId="14" fillId="40" borderId="16" xfId="33" applyNumberFormat="1" applyFont="1" applyFill="1" applyBorder="1" applyAlignment="1">
      <alignment horizontal="center" wrapText="1"/>
      <protection/>
    </xf>
    <xf numFmtId="0" fontId="14" fillId="0" borderId="16" xfId="33" applyNumberFormat="1" applyFont="1" applyBorder="1" applyAlignment="1">
      <alignment horizontal="center" vertical="center" wrapText="1"/>
      <protection/>
    </xf>
    <xf numFmtId="0" fontId="14" fillId="40" borderId="16" xfId="33" applyNumberFormat="1" applyFont="1" applyFill="1" applyBorder="1" applyAlignment="1">
      <alignment horizontal="center" wrapText="1"/>
      <protection/>
    </xf>
    <xf numFmtId="0" fontId="14" fillId="40" borderId="17" xfId="33" applyNumberFormat="1" applyFont="1" applyFill="1" applyBorder="1" applyAlignment="1">
      <alignment horizontal="center" wrapText="1"/>
      <protection/>
    </xf>
    <xf numFmtId="0" fontId="14" fillId="0" borderId="11" xfId="33" applyNumberFormat="1" applyFont="1" applyBorder="1" applyAlignment="1">
      <alignment horizontal="center" vertical="center" wrapText="1"/>
      <protection/>
    </xf>
    <xf numFmtId="0" fontId="15" fillId="0" borderId="18" xfId="33" applyFont="1" applyBorder="1" applyAlignment="1">
      <alignment horizontal="left" vertical="center" wrapText="1"/>
      <protection/>
    </xf>
    <xf numFmtId="0" fontId="15" fillId="0" borderId="19" xfId="33" applyFont="1" applyFill="1" applyBorder="1" applyAlignment="1">
      <alignment horizontal="center" vertical="center" wrapText="1"/>
      <protection/>
    </xf>
    <xf numFmtId="164" fontId="15" fillId="0" borderId="20" xfId="33" applyNumberFormat="1" applyFont="1" applyBorder="1" applyAlignment="1">
      <alignment horizontal="center" vertical="center" wrapText="1"/>
      <protection/>
    </xf>
    <xf numFmtId="164" fontId="15" fillId="0" borderId="21" xfId="33" applyNumberFormat="1" applyFont="1" applyBorder="1" applyAlignment="1">
      <alignment horizontal="center" vertical="center"/>
      <protection/>
    </xf>
    <xf numFmtId="164" fontId="15" fillId="0" borderId="21" xfId="33" applyNumberFormat="1" applyFont="1" applyFill="1" applyBorder="1" applyAlignment="1">
      <alignment horizontal="center" vertical="center" wrapText="1"/>
      <protection/>
    </xf>
    <xf numFmtId="164" fontId="15" fillId="0" borderId="21" xfId="33" applyNumberFormat="1" applyFont="1" applyBorder="1" applyAlignment="1">
      <alignment horizontal="center" vertical="center" wrapText="1"/>
      <protection/>
    </xf>
    <xf numFmtId="164" fontId="15" fillId="0" borderId="22" xfId="33" applyNumberFormat="1" applyFont="1" applyBorder="1" applyAlignment="1">
      <alignment horizontal="center" vertical="center" wrapText="1"/>
      <protection/>
    </xf>
    <xf numFmtId="0" fontId="15" fillId="0" borderId="23" xfId="33" applyFont="1" applyBorder="1" applyAlignment="1">
      <alignment horizontal="left" vertical="center" wrapText="1"/>
      <protection/>
    </xf>
    <xf numFmtId="0" fontId="15" fillId="0" borderId="24" xfId="33" applyFont="1" applyFill="1" applyBorder="1" applyAlignment="1">
      <alignment horizontal="center" vertical="center" wrapText="1"/>
      <protection/>
    </xf>
    <xf numFmtId="164" fontId="15" fillId="0" borderId="12" xfId="33" applyNumberFormat="1" applyFont="1" applyBorder="1" applyAlignment="1">
      <alignment horizontal="center" vertical="center" wrapText="1"/>
      <protection/>
    </xf>
    <xf numFmtId="164" fontId="15" fillId="0" borderId="25" xfId="33" applyNumberFormat="1" applyFont="1" applyBorder="1" applyAlignment="1">
      <alignment horizontal="center" vertical="center"/>
      <protection/>
    </xf>
    <xf numFmtId="0" fontId="15" fillId="0" borderId="26" xfId="33" applyFont="1" applyBorder="1" applyAlignment="1">
      <alignment horizontal="center" vertical="top" wrapText="1"/>
      <protection/>
    </xf>
    <xf numFmtId="0" fontId="15" fillId="0" borderId="27" xfId="33" applyFont="1" applyBorder="1" applyAlignment="1">
      <alignment horizontal="center" vertical="top" wrapText="1"/>
      <protection/>
    </xf>
    <xf numFmtId="0" fontId="15" fillId="0" borderId="28" xfId="33" applyFont="1" applyFill="1" applyBorder="1" applyAlignment="1">
      <alignment horizontal="center" vertical="center" wrapText="1"/>
      <protection/>
    </xf>
    <xf numFmtId="164" fontId="15" fillId="0" borderId="29" xfId="33" applyNumberFormat="1" applyFont="1" applyBorder="1" applyAlignment="1">
      <alignment horizontal="center" vertical="center" wrapText="1"/>
      <protection/>
    </xf>
    <xf numFmtId="164" fontId="15" fillId="0" borderId="28" xfId="33" applyNumberFormat="1" applyFont="1" applyBorder="1" applyAlignment="1">
      <alignment horizontal="center" vertical="center" wrapText="1"/>
      <protection/>
    </xf>
    <xf numFmtId="164" fontId="15" fillId="0" borderId="30" xfId="33" applyNumberFormat="1" applyFont="1" applyBorder="1" applyAlignment="1">
      <alignment horizontal="center" vertical="center" wrapText="1"/>
      <protection/>
    </xf>
    <xf numFmtId="164" fontId="10" fillId="0" borderId="0" xfId="33" applyNumberFormat="1">
      <alignment/>
      <protection/>
    </xf>
    <xf numFmtId="0" fontId="15" fillId="0" borderId="31" xfId="33" applyFont="1" applyFill="1" applyBorder="1" applyAlignment="1">
      <alignment horizontal="center" vertical="center" wrapText="1"/>
      <protection/>
    </xf>
    <xf numFmtId="164" fontId="15" fillId="0" borderId="31" xfId="33" applyNumberFormat="1" applyFont="1" applyBorder="1" applyAlignment="1">
      <alignment horizontal="center" vertical="center" wrapText="1"/>
      <protection/>
    </xf>
    <xf numFmtId="164" fontId="15" fillId="0" borderId="32" xfId="33" applyNumberFormat="1" applyFont="1" applyBorder="1" applyAlignment="1">
      <alignment horizontal="center" vertical="center" wrapText="1"/>
      <protection/>
    </xf>
    <xf numFmtId="0" fontId="15" fillId="0" borderId="31" xfId="33" applyFont="1" applyBorder="1" applyAlignment="1">
      <alignment horizontal="center" vertical="center" wrapText="1"/>
      <protection/>
    </xf>
    <xf numFmtId="164" fontId="15" fillId="0" borderId="14" xfId="33" applyNumberFormat="1" applyFont="1" applyBorder="1" applyAlignment="1">
      <alignment horizontal="center" vertical="center" wrapText="1"/>
      <protection/>
    </xf>
    <xf numFmtId="164" fontId="15" fillId="0" borderId="31" xfId="33" applyNumberFormat="1" applyFont="1" applyBorder="1" applyAlignment="1">
      <alignment horizontal="center" vertical="center"/>
      <protection/>
    </xf>
    <xf numFmtId="0" fontId="15" fillId="0" borderId="33" xfId="33" applyFont="1" applyBorder="1" applyAlignment="1">
      <alignment horizontal="center" vertical="top" wrapText="1"/>
      <protection/>
    </xf>
    <xf numFmtId="0" fontId="15" fillId="0" borderId="34" xfId="33" applyFont="1" applyBorder="1" applyAlignment="1">
      <alignment horizontal="center" vertical="top" wrapText="1"/>
      <protection/>
    </xf>
    <xf numFmtId="0" fontId="15" fillId="0" borderId="35" xfId="33" applyFont="1" applyBorder="1" applyAlignment="1">
      <alignment horizontal="center" vertical="top" wrapText="1"/>
      <protection/>
    </xf>
    <xf numFmtId="0" fontId="15" fillId="0" borderId="36" xfId="33" applyFont="1" applyBorder="1" applyAlignment="1">
      <alignment horizontal="center" vertical="top" wrapText="1"/>
      <protection/>
    </xf>
    <xf numFmtId="164" fontId="15" fillId="0" borderId="32" xfId="33" applyNumberFormat="1" applyFont="1" applyBorder="1" applyAlignment="1">
      <alignment horizontal="center" vertical="center"/>
      <protection/>
    </xf>
    <xf numFmtId="164" fontId="15" fillId="0" borderId="37" xfId="33" applyNumberFormat="1" applyFont="1" applyBorder="1" applyAlignment="1">
      <alignment horizontal="center" vertical="center" wrapText="1"/>
      <protection/>
    </xf>
    <xf numFmtId="164" fontId="15" fillId="0" borderId="13" xfId="33" applyNumberFormat="1" applyFont="1" applyBorder="1" applyAlignment="1">
      <alignment horizontal="center" vertical="center" wrapText="1"/>
      <protection/>
    </xf>
    <xf numFmtId="0" fontId="15" fillId="0" borderId="14" xfId="33" applyFont="1" applyFill="1" applyBorder="1" applyAlignment="1">
      <alignment horizontal="center" vertical="top" wrapText="1"/>
      <protection/>
    </xf>
    <xf numFmtId="0" fontId="14" fillId="0" borderId="14" xfId="33" applyFont="1" applyFill="1" applyBorder="1" applyAlignment="1">
      <alignment horizontal="center" vertical="center" wrapText="1"/>
      <protection/>
    </xf>
    <xf numFmtId="0" fontId="15" fillId="0" borderId="11" xfId="33" applyFont="1" applyFill="1" applyBorder="1" applyAlignment="1">
      <alignment horizontal="center" vertical="center" wrapText="1"/>
      <protection/>
    </xf>
    <xf numFmtId="164" fontId="14" fillId="0" borderId="14" xfId="33" applyNumberFormat="1" applyFont="1" applyFill="1" applyBorder="1" applyAlignment="1">
      <alignment horizontal="center" vertical="center" wrapText="1"/>
      <protection/>
    </xf>
    <xf numFmtId="164" fontId="15" fillId="0" borderId="14" xfId="33" applyNumberFormat="1" applyFont="1" applyFill="1" applyBorder="1" applyAlignment="1">
      <alignment horizontal="center" vertical="center" wrapText="1"/>
      <protection/>
    </xf>
    <xf numFmtId="0" fontId="15" fillId="0" borderId="38" xfId="33" applyFont="1" applyFill="1" applyBorder="1" applyAlignment="1">
      <alignment horizontal="center" vertical="center" wrapText="1"/>
      <protection/>
    </xf>
    <xf numFmtId="164" fontId="15" fillId="0" borderId="11" xfId="33" applyNumberFormat="1" applyFont="1" applyBorder="1" applyAlignment="1">
      <alignment horizontal="center" vertical="center" wrapText="1"/>
      <protection/>
    </xf>
    <xf numFmtId="0" fontId="15" fillId="0" borderId="39" xfId="33" applyFont="1" applyFill="1" applyBorder="1" applyAlignment="1">
      <alignment horizontal="center" vertical="center" wrapText="1"/>
      <protection/>
    </xf>
    <xf numFmtId="164" fontId="15" fillId="0" borderId="38" xfId="33" applyNumberFormat="1" applyFont="1" applyBorder="1" applyAlignment="1">
      <alignment horizontal="center" vertical="center" wrapText="1"/>
      <protection/>
    </xf>
    <xf numFmtId="0" fontId="15" fillId="0" borderId="35" xfId="33" applyFont="1" applyBorder="1" applyAlignment="1">
      <alignment horizontal="left" vertical="center" wrapText="1"/>
      <protection/>
    </xf>
    <xf numFmtId="0" fontId="15" fillId="0" borderId="40" xfId="33" applyFont="1" applyFill="1" applyBorder="1" applyAlignment="1">
      <alignment horizontal="center" vertical="center" wrapText="1"/>
      <protection/>
    </xf>
    <xf numFmtId="164" fontId="15" fillId="0" borderId="0" xfId="33" applyNumberFormat="1" applyFont="1" applyBorder="1" applyAlignment="1">
      <alignment horizontal="center" vertical="center"/>
      <protection/>
    </xf>
    <xf numFmtId="0" fontId="15" fillId="0" borderId="41" xfId="33" applyFont="1" applyFill="1" applyBorder="1" applyAlignment="1">
      <alignment horizontal="center" vertical="center" wrapText="1"/>
      <protection/>
    </xf>
    <xf numFmtId="164" fontId="15" fillId="0" borderId="42" xfId="33" applyNumberFormat="1" applyFont="1" applyBorder="1" applyAlignment="1">
      <alignment horizontal="center" vertical="center" wrapText="1"/>
      <protection/>
    </xf>
    <xf numFmtId="164" fontId="15" fillId="0" borderId="31" xfId="33" applyNumberFormat="1" applyFont="1" applyFill="1" applyBorder="1" applyAlignment="1">
      <alignment horizontal="center" vertical="center" wrapText="1"/>
      <protection/>
    </xf>
    <xf numFmtId="164" fontId="15" fillId="40" borderId="31" xfId="33" applyNumberFormat="1" applyFont="1" applyFill="1" applyBorder="1" applyAlignment="1">
      <alignment horizontal="center" vertical="center" wrapText="1"/>
      <protection/>
    </xf>
    <xf numFmtId="0" fontId="15" fillId="0" borderId="43" xfId="33" applyFont="1" applyBorder="1" applyAlignment="1">
      <alignment horizontal="center" vertical="center" wrapText="1"/>
      <protection/>
    </xf>
    <xf numFmtId="164" fontId="15" fillId="0" borderId="11" xfId="33" applyNumberFormat="1" applyFont="1" applyFill="1" applyBorder="1" applyAlignment="1">
      <alignment horizontal="center" vertical="center" wrapText="1"/>
      <protection/>
    </xf>
    <xf numFmtId="0" fontId="14" fillId="0" borderId="20" xfId="33" applyFont="1" applyFill="1" applyBorder="1" applyAlignment="1">
      <alignment horizontal="center" vertical="center" wrapText="1"/>
      <protection/>
    </xf>
    <xf numFmtId="0" fontId="15" fillId="0" borderId="11" xfId="33" applyFont="1" applyBorder="1" applyAlignment="1">
      <alignment horizontal="center" vertical="top" wrapText="1"/>
      <protection/>
    </xf>
    <xf numFmtId="0" fontId="15" fillId="40" borderId="35" xfId="33" applyFont="1" applyFill="1" applyBorder="1" applyAlignment="1">
      <alignment horizontal="center" vertical="center" wrapText="1"/>
      <protection/>
    </xf>
    <xf numFmtId="164" fontId="16" fillId="0" borderId="31" xfId="33" applyNumberFormat="1" applyFont="1" applyFill="1" applyBorder="1" applyAlignment="1">
      <alignment horizontal="center" vertical="center" wrapText="1"/>
      <protection/>
    </xf>
    <xf numFmtId="0" fontId="15" fillId="0" borderId="43" xfId="33" applyFont="1" applyFill="1" applyBorder="1" applyAlignment="1">
      <alignment horizontal="center" vertical="center" wrapText="1"/>
      <protection/>
    </xf>
    <xf numFmtId="0" fontId="15" fillId="0" borderId="35" xfId="33" applyFont="1" applyFill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31" xfId="33" applyFont="1" applyBorder="1" applyAlignment="1">
      <alignment horizontal="left" vertical="center" wrapText="1"/>
      <protection/>
    </xf>
    <xf numFmtId="0" fontId="15" fillId="40" borderId="40" xfId="33" applyFont="1" applyFill="1" applyBorder="1" applyAlignment="1">
      <alignment horizontal="center" vertical="center" wrapText="1"/>
      <protection/>
    </xf>
    <xf numFmtId="164" fontId="15" fillId="40" borderId="14" xfId="33" applyNumberFormat="1" applyFont="1" applyFill="1" applyBorder="1" applyAlignment="1">
      <alignment horizontal="center" vertical="center" wrapText="1"/>
      <protection/>
    </xf>
    <xf numFmtId="0" fontId="15" fillId="40" borderId="39" xfId="33" applyFont="1" applyFill="1" applyBorder="1" applyAlignment="1">
      <alignment horizontal="left" vertical="center" wrapText="1"/>
      <protection/>
    </xf>
    <xf numFmtId="0" fontId="15" fillId="40" borderId="33" xfId="33" applyFont="1" applyFill="1" applyBorder="1" applyAlignment="1">
      <alignment horizontal="center" vertical="center" wrapText="1"/>
      <protection/>
    </xf>
    <xf numFmtId="164" fontId="15" fillId="40" borderId="20" xfId="33" applyNumberFormat="1" applyFont="1" applyFill="1" applyBorder="1" applyAlignment="1">
      <alignment horizontal="center" vertical="center" wrapText="1"/>
      <protection/>
    </xf>
    <xf numFmtId="164" fontId="15" fillId="40" borderId="31" xfId="33" applyNumberFormat="1" applyFont="1" applyFill="1" applyBorder="1" applyAlignment="1">
      <alignment horizontal="center" vertical="center"/>
      <protection/>
    </xf>
    <xf numFmtId="164" fontId="15" fillId="40" borderId="32" xfId="33" applyNumberFormat="1" applyFont="1" applyFill="1" applyBorder="1" applyAlignment="1">
      <alignment horizontal="center" vertical="center"/>
      <protection/>
    </xf>
    <xf numFmtId="0" fontId="15" fillId="0" borderId="39" xfId="33" applyFont="1" applyBorder="1" applyAlignment="1">
      <alignment horizontal="left" vertical="center" wrapText="1"/>
      <protection/>
    </xf>
    <xf numFmtId="0" fontId="15" fillId="40" borderId="43" xfId="33" applyFont="1" applyFill="1" applyBorder="1" applyAlignment="1">
      <alignment horizontal="center" vertical="center" wrapText="1"/>
      <protection/>
    </xf>
    <xf numFmtId="164" fontId="15" fillId="0" borderId="37" xfId="33" applyNumberFormat="1" applyFont="1" applyFill="1" applyBorder="1" applyAlignment="1">
      <alignment horizontal="center" vertical="center" wrapText="1"/>
      <protection/>
    </xf>
    <xf numFmtId="0" fontId="15" fillId="0" borderId="29" xfId="33" applyFont="1" applyFill="1" applyBorder="1" applyAlignment="1">
      <alignment horizontal="center" vertical="center" wrapText="1"/>
      <protection/>
    </xf>
    <xf numFmtId="0" fontId="14" fillId="0" borderId="29" xfId="33" applyFont="1" applyFill="1" applyBorder="1" applyAlignment="1">
      <alignment horizontal="center" vertical="center" wrapText="1"/>
      <protection/>
    </xf>
    <xf numFmtId="0" fontId="15" fillId="40" borderId="44" xfId="33" applyFont="1" applyFill="1" applyBorder="1" applyAlignment="1">
      <alignment horizontal="center" vertical="center" wrapText="1"/>
      <protection/>
    </xf>
    <xf numFmtId="164" fontId="15" fillId="0" borderId="45" xfId="33" applyNumberFormat="1" applyFont="1" applyBorder="1" applyAlignment="1">
      <alignment horizontal="center" vertical="center" wrapText="1"/>
      <protection/>
    </xf>
    <xf numFmtId="164" fontId="15" fillId="0" borderId="46" xfId="33" applyNumberFormat="1" applyFont="1" applyFill="1" applyBorder="1" applyAlignment="1">
      <alignment horizontal="center" vertical="center" wrapText="1"/>
      <protection/>
    </xf>
    <xf numFmtId="0" fontId="15" fillId="40" borderId="47" xfId="33" applyFont="1" applyFill="1" applyBorder="1" applyAlignment="1">
      <alignment horizontal="center" vertical="center" wrapText="1"/>
      <protection/>
    </xf>
    <xf numFmtId="0" fontId="15" fillId="0" borderId="33" xfId="33" applyFont="1" applyFill="1" applyBorder="1" applyAlignment="1">
      <alignment horizontal="center" vertical="center" wrapText="1"/>
      <protection/>
    </xf>
    <xf numFmtId="164" fontId="15" fillId="0" borderId="34" xfId="33" applyNumberFormat="1" applyFont="1" applyFill="1" applyBorder="1" applyAlignment="1">
      <alignment horizontal="center" vertical="center" wrapText="1"/>
      <protection/>
    </xf>
    <xf numFmtId="0" fontId="15" fillId="0" borderId="47" xfId="33" applyFont="1" applyBorder="1" applyAlignment="1">
      <alignment horizontal="center" vertical="center" wrapText="1"/>
      <protection/>
    </xf>
    <xf numFmtId="0" fontId="15" fillId="40" borderId="37" xfId="33" applyFont="1" applyFill="1" applyBorder="1" applyAlignment="1">
      <alignment horizontal="center" vertical="center" wrapText="1"/>
      <protection/>
    </xf>
    <xf numFmtId="0" fontId="15" fillId="40" borderId="31" xfId="33" applyFont="1" applyFill="1" applyBorder="1" applyAlignment="1">
      <alignment horizontal="center" vertical="center" wrapText="1"/>
      <protection/>
    </xf>
    <xf numFmtId="164" fontId="15" fillId="0" borderId="48" xfId="33" applyNumberFormat="1" applyFont="1" applyBorder="1" applyAlignment="1">
      <alignment horizontal="center" vertical="center" wrapText="1"/>
      <protection/>
    </xf>
    <xf numFmtId="164" fontId="15" fillId="0" borderId="34" xfId="33" applyNumberFormat="1" applyFont="1" applyBorder="1" applyAlignment="1">
      <alignment horizontal="center" vertical="center" wrapText="1"/>
      <protection/>
    </xf>
    <xf numFmtId="0" fontId="15" fillId="40" borderId="19" xfId="33" applyFont="1" applyFill="1" applyBorder="1" applyAlignment="1">
      <alignment horizontal="center" vertical="center" wrapText="1"/>
      <protection/>
    </xf>
    <xf numFmtId="0" fontId="15" fillId="0" borderId="49" xfId="33" applyFont="1" applyFill="1" applyBorder="1" applyAlignment="1">
      <alignment horizontal="center" vertical="center" wrapText="1"/>
      <protection/>
    </xf>
    <xf numFmtId="0" fontId="15" fillId="40" borderId="50" xfId="33" applyFont="1" applyFill="1" applyBorder="1" applyAlignment="1">
      <alignment horizontal="center" vertical="center" wrapText="1"/>
      <protection/>
    </xf>
    <xf numFmtId="164" fontId="15" fillId="0" borderId="42" xfId="33" applyNumberFormat="1" applyFont="1" applyFill="1" applyBorder="1" applyAlignment="1">
      <alignment horizontal="center" vertical="center" wrapText="1"/>
      <protection/>
    </xf>
    <xf numFmtId="0" fontId="15" fillId="0" borderId="50" xfId="33" applyFont="1" applyFill="1" applyBorder="1" applyAlignment="1">
      <alignment horizontal="center" vertical="center" wrapText="1"/>
      <protection/>
    </xf>
    <xf numFmtId="164" fontId="15" fillId="40" borderId="45" xfId="33" applyNumberFormat="1" applyFont="1" applyFill="1" applyBorder="1" applyAlignment="1">
      <alignment horizontal="center" vertical="center" wrapText="1"/>
      <protection/>
    </xf>
    <xf numFmtId="164" fontId="16" fillId="0" borderId="42" xfId="33" applyNumberFormat="1" applyFont="1" applyFill="1" applyBorder="1" applyAlignment="1">
      <alignment horizontal="center" vertical="center" wrapText="1"/>
      <protection/>
    </xf>
    <xf numFmtId="0" fontId="16" fillId="40" borderId="43" xfId="0" applyFont="1" applyFill="1" applyBorder="1" applyAlignment="1">
      <alignment horizontal="center" vertical="center"/>
    </xf>
    <xf numFmtId="0" fontId="15" fillId="40" borderId="51" xfId="33" applyFont="1" applyFill="1" applyBorder="1" applyAlignment="1">
      <alignment horizontal="center" vertical="center" wrapText="1"/>
      <protection/>
    </xf>
    <xf numFmtId="164" fontId="15" fillId="0" borderId="36" xfId="33" applyNumberFormat="1" applyFont="1" applyFill="1" applyBorder="1" applyAlignment="1">
      <alignment horizontal="center" vertical="center" wrapText="1"/>
      <protection/>
    </xf>
    <xf numFmtId="0" fontId="15" fillId="40" borderId="26" xfId="33" applyFont="1" applyFill="1" applyBorder="1" applyAlignment="1">
      <alignment horizontal="center" vertical="center" wrapText="1"/>
      <protection/>
    </xf>
    <xf numFmtId="164" fontId="15" fillId="40" borderId="18" xfId="33" applyNumberFormat="1" applyFont="1" applyFill="1" applyBorder="1" applyAlignment="1">
      <alignment horizontal="center" vertical="center" wrapText="1"/>
      <protection/>
    </xf>
    <xf numFmtId="164" fontId="15" fillId="40" borderId="0" xfId="33" applyNumberFormat="1" applyFont="1" applyFill="1" applyBorder="1" applyAlignment="1">
      <alignment horizontal="center" vertical="center" wrapText="1"/>
      <protection/>
    </xf>
    <xf numFmtId="0" fontId="15" fillId="40" borderId="39" xfId="33" applyFont="1" applyFill="1" applyBorder="1" applyAlignment="1">
      <alignment horizontal="center" vertical="center" wrapText="1"/>
      <protection/>
    </xf>
    <xf numFmtId="164" fontId="15" fillId="40" borderId="48" xfId="33" applyNumberFormat="1" applyFont="1" applyFill="1" applyBorder="1" applyAlignment="1">
      <alignment horizontal="center" vertical="center" wrapText="1"/>
      <protection/>
    </xf>
    <xf numFmtId="164" fontId="11" fillId="0" borderId="42" xfId="33" applyNumberFormat="1" applyFont="1" applyBorder="1">
      <alignment/>
      <protection/>
    </xf>
    <xf numFmtId="0" fontId="15" fillId="40" borderId="24" xfId="33" applyFont="1" applyFill="1" applyBorder="1" applyAlignment="1">
      <alignment horizontal="center" vertical="center" wrapText="1"/>
      <protection/>
    </xf>
    <xf numFmtId="164" fontId="15" fillId="40" borderId="52" xfId="33" applyNumberFormat="1" applyFont="1" applyFill="1" applyBorder="1" applyAlignment="1">
      <alignment horizontal="center" vertical="center" wrapText="1"/>
      <protection/>
    </xf>
    <xf numFmtId="164" fontId="11" fillId="0" borderId="53" xfId="33" applyNumberFormat="1" applyFont="1" applyBorder="1">
      <alignment/>
      <protection/>
    </xf>
    <xf numFmtId="164" fontId="15" fillId="0" borderId="12" xfId="33" applyNumberFormat="1" applyFont="1" applyFill="1" applyBorder="1" applyAlignment="1">
      <alignment horizontal="center" vertical="center" wrapText="1"/>
      <protection/>
    </xf>
    <xf numFmtId="164" fontId="15" fillId="0" borderId="25" xfId="33" applyNumberFormat="1" applyFont="1" applyBorder="1" applyAlignment="1">
      <alignment horizontal="center" vertical="center" wrapText="1"/>
      <protection/>
    </xf>
    <xf numFmtId="164" fontId="17" fillId="41" borderId="20" xfId="33" applyNumberFormat="1" applyFont="1" applyFill="1" applyBorder="1" applyAlignment="1">
      <alignment horizontal="center" vertical="center" wrapText="1"/>
      <protection/>
    </xf>
    <xf numFmtId="164" fontId="14" fillId="0" borderId="29" xfId="33" applyNumberFormat="1" applyFont="1" applyFill="1" applyBorder="1" applyAlignment="1">
      <alignment horizontal="center" vertical="center" wrapText="1"/>
      <protection/>
    </xf>
    <xf numFmtId="164" fontId="15" fillId="0" borderId="29" xfId="33" applyNumberFormat="1" applyFont="1" applyFill="1" applyBorder="1" applyAlignment="1">
      <alignment horizontal="center" vertical="center" wrapText="1"/>
      <protection/>
    </xf>
    <xf numFmtId="164" fontId="18" fillId="0" borderId="0" xfId="33" applyNumberFormat="1" applyFont="1">
      <alignment/>
      <protection/>
    </xf>
    <xf numFmtId="164" fontId="16" fillId="0" borderId="42" xfId="33" applyNumberFormat="1" applyFont="1" applyBorder="1" applyAlignment="1">
      <alignment horizontal="center" vertical="center" wrapText="1"/>
      <protection/>
    </xf>
    <xf numFmtId="0" fontId="15" fillId="0" borderId="33" xfId="33" applyFont="1" applyBorder="1" applyAlignment="1">
      <alignment horizontal="center" vertical="center" wrapText="1"/>
      <protection/>
    </xf>
    <xf numFmtId="164" fontId="15" fillId="0" borderId="52" xfId="33" applyNumberFormat="1" applyFont="1" applyFill="1" applyBorder="1" applyAlignment="1">
      <alignment horizontal="center" vertical="center" wrapText="1"/>
      <protection/>
    </xf>
    <xf numFmtId="164" fontId="15" fillId="0" borderId="48" xfId="33" applyNumberFormat="1" applyFont="1" applyFill="1" applyBorder="1" applyAlignment="1">
      <alignment horizontal="center" vertical="center" wrapText="1"/>
      <protection/>
    </xf>
    <xf numFmtId="164" fontId="15" fillId="0" borderId="36" xfId="33" applyNumberFormat="1" applyFont="1" applyBorder="1" applyAlignment="1">
      <alignment horizontal="center" vertical="center" wrapText="1"/>
      <protection/>
    </xf>
    <xf numFmtId="164" fontId="15" fillId="0" borderId="54" xfId="33" applyNumberFormat="1" applyFont="1" applyBorder="1" applyAlignment="1">
      <alignment horizontal="center" vertical="center" wrapText="1"/>
      <protection/>
    </xf>
    <xf numFmtId="0" fontId="16" fillId="0" borderId="37" xfId="33" applyFont="1" applyBorder="1" applyAlignment="1">
      <alignment horizontal="center" vertical="center" wrapText="1"/>
      <protection/>
    </xf>
    <xf numFmtId="0" fontId="15" fillId="0" borderId="17" xfId="33" applyFont="1" applyBorder="1" applyAlignment="1">
      <alignment horizontal="center" vertical="center"/>
      <protection/>
    </xf>
    <xf numFmtId="164" fontId="15" fillId="0" borderId="54" xfId="33" applyNumberFormat="1" applyFont="1" applyBorder="1" applyAlignment="1">
      <alignment horizontal="center" vertical="center"/>
      <protection/>
    </xf>
    <xf numFmtId="0" fontId="15" fillId="0" borderId="43" xfId="33" applyFont="1" applyBorder="1" applyAlignment="1">
      <alignment horizontal="center" vertical="center"/>
      <protection/>
    </xf>
    <xf numFmtId="164" fontId="15" fillId="0" borderId="48" xfId="33" applyNumberFormat="1" applyFont="1" applyBorder="1" applyAlignment="1">
      <alignment horizontal="center" vertical="center"/>
      <protection/>
    </xf>
    <xf numFmtId="164" fontId="15" fillId="0" borderId="42" xfId="33" applyNumberFormat="1" applyFont="1" applyFill="1" applyBorder="1" applyAlignment="1">
      <alignment horizontal="center" vertical="center"/>
      <protection/>
    </xf>
    <xf numFmtId="164" fontId="11" fillId="0" borderId="31" xfId="33" applyNumberFormat="1" applyFont="1" applyBorder="1">
      <alignment/>
      <protection/>
    </xf>
    <xf numFmtId="164" fontId="11" fillId="0" borderId="32" xfId="33" applyNumberFormat="1" applyFont="1" applyBorder="1">
      <alignment/>
      <protection/>
    </xf>
    <xf numFmtId="164" fontId="15" fillId="0" borderId="55" xfId="33" applyNumberFormat="1" applyFont="1" applyBorder="1" applyAlignment="1">
      <alignment horizontal="center" vertical="center"/>
      <protection/>
    </xf>
    <xf numFmtId="164" fontId="15" fillId="0" borderId="53" xfId="33" applyNumberFormat="1" applyFont="1" applyFill="1" applyBorder="1" applyAlignment="1">
      <alignment horizontal="center" vertical="center"/>
      <protection/>
    </xf>
    <xf numFmtId="164" fontId="15" fillId="0" borderId="12" xfId="33" applyNumberFormat="1" applyFont="1" applyFill="1" applyBorder="1" applyAlignment="1">
      <alignment horizontal="center" vertical="center"/>
      <protection/>
    </xf>
    <xf numFmtId="164" fontId="11" fillId="0" borderId="12" xfId="33" applyNumberFormat="1" applyFont="1" applyBorder="1">
      <alignment/>
      <protection/>
    </xf>
    <xf numFmtId="164" fontId="11" fillId="0" borderId="25" xfId="33" applyNumberFormat="1" applyFont="1" applyBorder="1">
      <alignment/>
      <protection/>
    </xf>
    <xf numFmtId="0" fontId="14" fillId="0" borderId="56" xfId="33" applyFont="1" applyFill="1" applyBorder="1" applyAlignment="1">
      <alignment horizontal="center" vertical="center" wrapText="1"/>
      <protection/>
    </xf>
    <xf numFmtId="164" fontId="15" fillId="0" borderId="57" xfId="33" applyNumberFormat="1" applyFont="1" applyFill="1" applyBorder="1" applyAlignment="1">
      <alignment horizontal="center" vertical="center" wrapText="1"/>
      <protection/>
    </xf>
    <xf numFmtId="164" fontId="15" fillId="41" borderId="20" xfId="3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4" fillId="40" borderId="20" xfId="33" applyFont="1" applyFill="1" applyBorder="1" applyAlignment="1">
      <alignment horizontal="center" vertical="center" wrapText="1"/>
      <protection/>
    </xf>
    <xf numFmtId="164" fontId="15" fillId="0" borderId="45" xfId="33" applyNumberFormat="1" applyFont="1" applyFill="1" applyBorder="1" applyAlignment="1">
      <alignment horizontal="center" vertical="center" wrapText="1"/>
      <protection/>
    </xf>
    <xf numFmtId="164" fontId="15" fillId="0" borderId="58" xfId="33" applyNumberFormat="1" applyFont="1" applyFill="1" applyBorder="1" applyAlignment="1">
      <alignment horizontal="center" vertical="center" wrapText="1"/>
      <protection/>
    </xf>
    <xf numFmtId="164" fontId="15" fillId="0" borderId="59" xfId="33" applyNumberFormat="1" applyFont="1" applyFill="1" applyBorder="1" applyAlignment="1">
      <alignment horizontal="center" vertical="center" wrapText="1"/>
      <protection/>
    </xf>
    <xf numFmtId="0" fontId="15" fillId="0" borderId="35" xfId="33" applyFont="1" applyBorder="1" applyAlignment="1">
      <alignment horizontal="center" vertical="center" wrapText="1"/>
      <protection/>
    </xf>
    <xf numFmtId="164" fontId="15" fillId="0" borderId="41" xfId="33" applyNumberFormat="1" applyFont="1" applyBorder="1" applyAlignment="1">
      <alignment horizontal="center" vertical="center" wrapText="1"/>
      <protection/>
    </xf>
    <xf numFmtId="164" fontId="15" fillId="0" borderId="37" xfId="33" applyNumberFormat="1" applyFont="1" applyBorder="1" applyAlignment="1">
      <alignment horizontal="center" vertical="center"/>
      <protection/>
    </xf>
    <xf numFmtId="164" fontId="14" fillId="0" borderId="20" xfId="33" applyNumberFormat="1" applyFont="1" applyBorder="1" applyAlignment="1">
      <alignment horizontal="center" vertical="center" wrapText="1"/>
      <protection/>
    </xf>
    <xf numFmtId="0" fontId="15" fillId="0" borderId="29" xfId="33" applyFont="1" applyBorder="1" applyAlignment="1">
      <alignment horizontal="center" vertical="center" wrapText="1"/>
      <protection/>
    </xf>
    <xf numFmtId="0" fontId="14" fillId="0" borderId="14" xfId="33" applyFont="1" applyBorder="1" applyAlignment="1">
      <alignment horizontal="center" vertical="center" wrapText="1"/>
      <protection/>
    </xf>
    <xf numFmtId="164" fontId="14" fillId="0" borderId="45" xfId="33" applyNumberFormat="1" applyFont="1" applyBorder="1" applyAlignment="1">
      <alignment horizontal="center" vertical="center" wrapText="1"/>
      <protection/>
    </xf>
    <xf numFmtId="164" fontId="15" fillId="0" borderId="14" xfId="33" applyNumberFormat="1" applyFont="1" applyBorder="1" applyAlignment="1">
      <alignment horizontal="center" vertical="center"/>
      <protection/>
    </xf>
    <xf numFmtId="164" fontId="15" fillId="0" borderId="45" xfId="33" applyNumberFormat="1" applyFont="1" applyBorder="1" applyAlignment="1">
      <alignment horizontal="center" vertical="center"/>
      <protection/>
    </xf>
    <xf numFmtId="164" fontId="15" fillId="0" borderId="60" xfId="33" applyNumberFormat="1" applyFont="1" applyFill="1" applyBorder="1" applyAlignment="1">
      <alignment horizontal="center" vertical="center" wrapText="1"/>
      <protection/>
    </xf>
    <xf numFmtId="164" fontId="15" fillId="0" borderId="22" xfId="33" applyNumberFormat="1" applyFont="1" applyFill="1" applyBorder="1" applyAlignment="1">
      <alignment horizontal="center" vertical="center" wrapText="1"/>
      <protection/>
    </xf>
    <xf numFmtId="164" fontId="15" fillId="0" borderId="40" xfId="33" applyNumberFormat="1" applyFont="1" applyFill="1" applyBorder="1" applyAlignment="1">
      <alignment horizontal="center" vertical="center" wrapText="1"/>
      <protection/>
    </xf>
    <xf numFmtId="164" fontId="15" fillId="0" borderId="32" xfId="33" applyNumberFormat="1" applyFont="1" applyFill="1" applyBorder="1" applyAlignment="1">
      <alignment horizontal="center" vertical="center" wrapText="1"/>
      <protection/>
    </xf>
    <xf numFmtId="164" fontId="15" fillId="0" borderId="61" xfId="33" applyNumberFormat="1" applyFont="1" applyFill="1" applyBorder="1" applyAlignment="1">
      <alignment horizontal="center" vertical="center" wrapText="1"/>
      <protection/>
    </xf>
    <xf numFmtId="164" fontId="15" fillId="0" borderId="62" xfId="33" applyNumberFormat="1" applyFont="1" applyFill="1" applyBorder="1" applyAlignment="1">
      <alignment horizontal="center" vertical="center" wrapText="1"/>
      <protection/>
    </xf>
    <xf numFmtId="164" fontId="15" fillId="0" borderId="25" xfId="33" applyNumberFormat="1" applyFont="1" applyFill="1" applyBorder="1" applyAlignment="1">
      <alignment horizontal="center" vertical="center" wrapText="1"/>
      <protection/>
    </xf>
    <xf numFmtId="164" fontId="14" fillId="40" borderId="61" xfId="33" applyNumberFormat="1" applyFont="1" applyFill="1" applyBorder="1" applyAlignment="1">
      <alignment horizontal="center" vertical="center" wrapText="1"/>
      <protection/>
    </xf>
    <xf numFmtId="164" fontId="14" fillId="0" borderId="16" xfId="33" applyNumberFormat="1" applyFont="1" applyFill="1" applyBorder="1" applyAlignment="1">
      <alignment horizontal="center" vertical="center" wrapText="1"/>
      <protection/>
    </xf>
    <xf numFmtId="164" fontId="14" fillId="0" borderId="17" xfId="33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ill="1" applyAlignment="1">
      <alignment/>
    </xf>
    <xf numFmtId="0" fontId="14" fillId="0" borderId="63" xfId="33" applyFont="1" applyFill="1" applyBorder="1" applyAlignment="1">
      <alignment horizontal="center" vertical="center" wrapText="1"/>
      <protection/>
    </xf>
    <xf numFmtId="164" fontId="15" fillId="40" borderId="21" xfId="33" applyNumberFormat="1" applyFont="1" applyFill="1" applyBorder="1" applyAlignment="1">
      <alignment horizontal="center" vertical="center" wrapText="1"/>
      <protection/>
    </xf>
    <xf numFmtId="164" fontId="15" fillId="0" borderId="30" xfId="33" applyNumberFormat="1" applyFont="1" applyFill="1" applyBorder="1" applyAlignment="1">
      <alignment horizontal="center" vertical="center" wrapText="1"/>
      <protection/>
    </xf>
    <xf numFmtId="0" fontId="10" fillId="0" borderId="0" xfId="33" applyAlignment="1">
      <alignment horizontal="right"/>
      <protection/>
    </xf>
    <xf numFmtId="0" fontId="21" fillId="0" borderId="0" xfId="0" applyFont="1" applyFill="1" applyAlignment="1">
      <alignment/>
    </xf>
    <xf numFmtId="164" fontId="14" fillId="0" borderId="20" xfId="33" applyNumberFormat="1" applyFont="1" applyFill="1" applyBorder="1" applyAlignment="1">
      <alignment horizontal="center" vertical="center" wrapText="1"/>
      <protection/>
    </xf>
    <xf numFmtId="0" fontId="14" fillId="0" borderId="15" xfId="33" applyFont="1" applyFill="1" applyBorder="1" applyAlignment="1">
      <alignment horizontal="center" vertical="center" wrapText="1"/>
      <protection/>
    </xf>
    <xf numFmtId="0" fontId="14" fillId="0" borderId="14" xfId="33" applyFont="1" applyFill="1" applyBorder="1" applyAlignment="1">
      <alignment horizontal="center" wrapText="1"/>
      <protection/>
    </xf>
    <xf numFmtId="0" fontId="14" fillId="0" borderId="64" xfId="33" applyFont="1" applyFill="1" applyBorder="1" applyAlignment="1">
      <alignment horizontal="center" vertical="center" wrapText="1"/>
      <protection/>
    </xf>
    <xf numFmtId="0" fontId="22" fillId="0" borderId="0" xfId="33" applyFont="1" applyBorder="1" applyAlignment="1">
      <alignment wrapText="1"/>
      <protection/>
    </xf>
    <xf numFmtId="0" fontId="22" fillId="0" borderId="0" xfId="33" applyFont="1" applyBorder="1" applyAlignment="1">
      <alignment vertical="center" wrapText="1"/>
      <protection/>
    </xf>
    <xf numFmtId="164" fontId="22" fillId="0" borderId="0" xfId="33" applyNumberFormat="1" applyFont="1" applyBorder="1" applyAlignment="1">
      <alignment vertical="center" wrapText="1"/>
      <protection/>
    </xf>
    <xf numFmtId="164" fontId="11" fillId="0" borderId="0" xfId="33" applyNumberFormat="1" applyFont="1" applyBorder="1" applyAlignment="1">
      <alignment wrapText="1"/>
      <protection/>
    </xf>
    <xf numFmtId="0" fontId="23" fillId="0" borderId="0" xfId="33" applyFont="1" applyBorder="1" applyAlignment="1">
      <alignment wrapText="1"/>
      <protection/>
    </xf>
    <xf numFmtId="164" fontId="23" fillId="0" borderId="0" xfId="33" applyNumberFormat="1" applyFont="1" applyBorder="1" applyAlignment="1">
      <alignment vertical="center" wrapText="1"/>
      <protection/>
    </xf>
    <xf numFmtId="0" fontId="23" fillId="0" borderId="0" xfId="33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3" fillId="0" borderId="0" xfId="33" applyFont="1" applyAlignment="1">
      <alignment wrapText="1"/>
      <protection/>
    </xf>
    <xf numFmtId="164" fontId="23" fillId="0" borderId="0" xfId="33" applyNumberFormat="1" applyFont="1" applyAlignment="1">
      <alignment vertical="center" wrapText="1"/>
      <protection/>
    </xf>
    <xf numFmtId="0" fontId="10" fillId="0" borderId="0" xfId="33" applyBorder="1" applyAlignment="1">
      <alignment wrapText="1"/>
      <protection/>
    </xf>
    <xf numFmtId="0" fontId="10" fillId="0" borderId="0" xfId="33" applyAlignment="1">
      <alignment vertical="center" wrapText="1"/>
      <protection/>
    </xf>
    <xf numFmtId="0" fontId="10" fillId="0" borderId="0" xfId="33" applyAlignment="1">
      <alignment wrapText="1"/>
      <protection/>
    </xf>
    <xf numFmtId="164" fontId="10" fillId="0" borderId="0" xfId="33" applyNumberFormat="1" applyAlignment="1">
      <alignment vertical="center" wrapText="1"/>
      <protection/>
    </xf>
    <xf numFmtId="164" fontId="11" fillId="0" borderId="0" xfId="33" applyNumberFormat="1" applyFont="1" applyAlignment="1">
      <alignment wrapText="1"/>
      <protection/>
    </xf>
    <xf numFmtId="0" fontId="12" fillId="0" borderId="0" xfId="33" applyFont="1" applyBorder="1" applyAlignment="1">
      <alignment horizontal="right" vertical="center" wrapText="1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4" fillId="0" borderId="11" xfId="33" applyFont="1" applyFill="1" applyBorder="1" applyAlignment="1">
      <alignment horizontal="center" vertical="center" wrapText="1"/>
      <protection/>
    </xf>
    <xf numFmtId="0" fontId="14" fillId="0" borderId="65" xfId="33" applyFont="1" applyFill="1" applyBorder="1" applyAlignment="1">
      <alignment horizontal="center" vertical="center" wrapText="1"/>
      <protection/>
    </xf>
    <xf numFmtId="0" fontId="14" fillId="0" borderId="66" xfId="33" applyFont="1" applyFill="1" applyBorder="1" applyAlignment="1">
      <alignment horizontal="center" vertical="center" wrapText="1"/>
      <protection/>
    </xf>
    <xf numFmtId="164" fontId="14" fillId="0" borderId="66" xfId="33" applyNumberFormat="1" applyFont="1" applyFill="1" applyBorder="1" applyAlignment="1">
      <alignment horizontal="center" vertical="center" wrapText="1"/>
      <protection/>
    </xf>
    <xf numFmtId="164" fontId="14" fillId="0" borderId="22" xfId="33" applyNumberFormat="1" applyFont="1" applyFill="1" applyBorder="1" applyAlignment="1">
      <alignment horizontal="center" vertical="center" wrapText="1"/>
      <protection/>
    </xf>
    <xf numFmtId="0" fontId="15" fillId="0" borderId="29" xfId="33" applyFont="1" applyBorder="1" applyAlignment="1">
      <alignment horizontal="center" vertical="top" wrapText="1"/>
      <protection/>
    </xf>
    <xf numFmtId="0" fontId="15" fillId="0" borderId="14" xfId="33" applyFont="1" applyBorder="1" applyAlignment="1">
      <alignment horizontal="center" vertical="top" wrapText="1"/>
      <protection/>
    </xf>
    <xf numFmtId="0" fontId="15" fillId="0" borderId="28" xfId="33" applyFont="1" applyBorder="1" applyAlignment="1">
      <alignment horizontal="center" vertical="center" wrapText="1"/>
      <protection/>
    </xf>
    <xf numFmtId="164" fontId="15" fillId="0" borderId="29" xfId="33" applyNumberFormat="1" applyFont="1" applyBorder="1" applyAlignment="1">
      <alignment horizontal="center" vertical="center" wrapText="1"/>
      <protection/>
    </xf>
    <xf numFmtId="0" fontId="15" fillId="0" borderId="31" xfId="33" applyFont="1" applyBorder="1" applyAlignment="1">
      <alignment horizontal="center" vertical="center" wrapText="1"/>
      <protection/>
    </xf>
    <xf numFmtId="164" fontId="15" fillId="0" borderId="14" xfId="33" applyNumberFormat="1" applyFont="1" applyBorder="1" applyAlignment="1">
      <alignment horizontal="center" vertical="center" wrapText="1"/>
      <protection/>
    </xf>
    <xf numFmtId="0" fontId="15" fillId="0" borderId="37" xfId="33" applyFont="1" applyBorder="1" applyAlignment="1">
      <alignment horizontal="center" vertical="center" wrapText="1"/>
      <protection/>
    </xf>
    <xf numFmtId="0" fontId="15" fillId="0" borderId="11" xfId="33" applyFont="1" applyFill="1" applyBorder="1" applyAlignment="1">
      <alignment horizontal="center" vertical="top" wrapText="1"/>
      <protection/>
    </xf>
    <xf numFmtId="0" fontId="15" fillId="0" borderId="67" xfId="33" applyFont="1" applyBorder="1" applyAlignment="1">
      <alignment horizontal="center" vertical="top" wrapText="1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6" fillId="0" borderId="24" xfId="33" applyFont="1" applyFill="1" applyBorder="1" applyAlignment="1">
      <alignment horizontal="left" vertical="center" wrapText="1"/>
      <protection/>
    </xf>
    <xf numFmtId="0" fontId="15" fillId="0" borderId="41" xfId="33" applyFont="1" applyFill="1" applyBorder="1" applyAlignment="1">
      <alignment horizontal="center" vertical="center" wrapText="1"/>
      <protection/>
    </xf>
    <xf numFmtId="164" fontId="15" fillId="0" borderId="11" xfId="33" applyNumberFormat="1" applyFont="1" applyFill="1" applyBorder="1" applyAlignment="1">
      <alignment horizontal="center" vertical="center" wrapText="1"/>
      <protection/>
    </xf>
    <xf numFmtId="164" fontId="15" fillId="0" borderId="37" xfId="33" applyNumberFormat="1" applyFont="1" applyBorder="1" applyAlignment="1">
      <alignment horizontal="center" vertical="center" wrapText="1"/>
      <protection/>
    </xf>
    <xf numFmtId="164" fontId="15" fillId="0" borderId="13" xfId="33" applyNumberFormat="1" applyFont="1" applyBorder="1" applyAlignment="1">
      <alignment horizontal="center" vertical="center" wrapText="1"/>
      <protection/>
    </xf>
    <xf numFmtId="0" fontId="15" fillId="0" borderId="14" xfId="33" applyFont="1" applyFill="1" applyBorder="1" applyAlignment="1">
      <alignment horizontal="center" vertical="center" wrapText="1"/>
      <protection/>
    </xf>
    <xf numFmtId="0" fontId="14" fillId="0" borderId="48" xfId="33" applyFont="1" applyFill="1" applyBorder="1" applyAlignment="1">
      <alignment horizontal="center" vertical="center" wrapText="1"/>
      <protection/>
    </xf>
    <xf numFmtId="0" fontId="15" fillId="0" borderId="11" xfId="33" applyFont="1" applyBorder="1" applyAlignment="1">
      <alignment horizontal="center" vertical="top" wrapText="1"/>
      <protection/>
    </xf>
    <xf numFmtId="0" fontId="15" fillId="0" borderId="44" xfId="33" applyFont="1" applyBorder="1" applyAlignment="1">
      <alignment horizontal="left" vertical="center" wrapText="1"/>
      <protection/>
    </xf>
    <xf numFmtId="0" fontId="15" fillId="0" borderId="43" xfId="33" applyFont="1" applyBorder="1" applyAlignment="1">
      <alignment horizontal="left" vertical="center" wrapText="1"/>
      <protection/>
    </xf>
    <xf numFmtId="0" fontId="15" fillId="0" borderId="39" xfId="33" applyFont="1" applyBorder="1" applyAlignment="1">
      <alignment vertical="center" wrapText="1"/>
      <protection/>
    </xf>
    <xf numFmtId="0" fontId="15" fillId="0" borderId="24" xfId="33" applyFont="1" applyBorder="1" applyAlignment="1">
      <alignment horizontal="left" vertical="center" wrapText="1"/>
      <protection/>
    </xf>
    <xf numFmtId="0" fontId="14" fillId="0" borderId="57" xfId="33" applyFont="1" applyFill="1" applyBorder="1" applyAlignment="1">
      <alignment horizontal="center" vertical="center" wrapText="1"/>
      <protection/>
    </xf>
    <xf numFmtId="0" fontId="15" fillId="0" borderId="48" xfId="33" applyFont="1" applyBorder="1" applyAlignment="1">
      <alignment horizontal="center" vertical="top" wrapText="1"/>
      <protection/>
    </xf>
    <xf numFmtId="0" fontId="15" fillId="0" borderId="11" xfId="33" applyFont="1" applyFill="1" applyBorder="1" applyAlignment="1">
      <alignment horizontal="center" vertical="center" wrapText="1"/>
      <protection/>
    </xf>
    <xf numFmtId="0" fontId="14" fillId="0" borderId="68" xfId="33" applyFont="1" applyFill="1" applyBorder="1" applyAlignment="1">
      <alignment horizontal="center" vertical="center" wrapText="1"/>
      <protection/>
    </xf>
    <xf numFmtId="0" fontId="15" fillId="0" borderId="67" xfId="33" applyFont="1" applyFill="1" applyBorder="1" applyAlignment="1">
      <alignment horizontal="center" vertical="center" wrapText="1"/>
      <protection/>
    </xf>
    <xf numFmtId="0" fontId="15" fillId="0" borderId="44" xfId="33" applyFont="1" applyBorder="1" applyAlignment="1">
      <alignment horizontal="center" vertical="center" wrapText="1"/>
      <protection/>
    </xf>
    <xf numFmtId="0" fontId="15" fillId="0" borderId="19" xfId="33" applyFont="1" applyFill="1" applyBorder="1" applyAlignment="1">
      <alignment horizontal="center" vertical="center" wrapText="1"/>
      <protection/>
    </xf>
    <xf numFmtId="164" fontId="15" fillId="0" borderId="48" xfId="33" applyNumberFormat="1" applyFont="1" applyBorder="1" applyAlignment="1">
      <alignment horizontal="center" vertical="center" wrapText="1"/>
      <protection/>
    </xf>
    <xf numFmtId="164" fontId="15" fillId="0" borderId="46" xfId="33" applyNumberFormat="1" applyFont="1" applyFill="1" applyBorder="1" applyAlignment="1">
      <alignment horizontal="center" vertical="center" wrapText="1"/>
      <protection/>
    </xf>
    <xf numFmtId="164" fontId="15" fillId="0" borderId="21" xfId="33" applyNumberFormat="1" applyFont="1" applyBorder="1" applyAlignment="1">
      <alignment horizontal="center" vertical="center" wrapText="1"/>
      <protection/>
    </xf>
    <xf numFmtId="164" fontId="15" fillId="0" borderId="22" xfId="33" applyNumberFormat="1" applyFont="1" applyBorder="1" applyAlignment="1">
      <alignment horizontal="center" vertical="center" wrapText="1"/>
      <protection/>
    </xf>
    <xf numFmtId="0" fontId="10" fillId="0" borderId="0" xfId="33" applyBorder="1" applyAlignment="1">
      <alignment horizontal="center"/>
      <protection/>
    </xf>
    <xf numFmtId="0" fontId="15" fillId="0" borderId="39" xfId="33" applyFont="1" applyBorder="1" applyAlignment="1">
      <alignment horizontal="center" vertical="center" wrapText="1"/>
      <protection/>
    </xf>
    <xf numFmtId="0" fontId="15" fillId="0" borderId="43" xfId="33" applyFont="1" applyFill="1" applyBorder="1" applyAlignment="1">
      <alignment horizontal="center" vertical="center" wrapText="1"/>
      <protection/>
    </xf>
    <xf numFmtId="164" fontId="15" fillId="0" borderId="42" xfId="33" applyNumberFormat="1" applyFont="1" applyFill="1" applyBorder="1" applyAlignment="1">
      <alignment horizontal="center" vertical="center" wrapText="1"/>
      <protection/>
    </xf>
    <xf numFmtId="164" fontId="15" fillId="40" borderId="31" xfId="33" applyNumberFormat="1" applyFont="1" applyFill="1" applyBorder="1" applyAlignment="1">
      <alignment horizontal="center" vertical="center" wrapText="1"/>
      <protection/>
    </xf>
    <xf numFmtId="164" fontId="15" fillId="0" borderId="31" xfId="33" applyNumberFormat="1" applyFont="1" applyBorder="1" applyAlignment="1">
      <alignment horizontal="center" vertical="center" wrapText="1"/>
      <protection/>
    </xf>
    <xf numFmtId="164" fontId="15" fillId="0" borderId="32" xfId="33" applyNumberFormat="1" applyFont="1" applyBorder="1" applyAlignment="1">
      <alignment horizontal="center" vertical="center" wrapText="1"/>
      <protection/>
    </xf>
    <xf numFmtId="0" fontId="15" fillId="40" borderId="47" xfId="33" applyFont="1" applyFill="1" applyBorder="1" applyAlignment="1">
      <alignment horizontal="center" vertical="center" wrapText="1"/>
      <protection/>
    </xf>
    <xf numFmtId="0" fontId="15" fillId="0" borderId="69" xfId="33" applyFont="1" applyBorder="1" applyAlignment="1">
      <alignment horizontal="center" vertical="center" wrapText="1"/>
      <protection/>
    </xf>
    <xf numFmtId="0" fontId="16" fillId="0" borderId="47" xfId="33" applyFont="1" applyBorder="1" applyAlignment="1">
      <alignment horizontal="center" vertical="center" wrapText="1"/>
      <protection/>
    </xf>
    <xf numFmtId="0" fontId="19" fillId="0" borderId="47" xfId="33" applyFont="1" applyBorder="1" applyAlignment="1">
      <alignment horizontal="center" vertical="center" wrapText="1"/>
      <protection/>
    </xf>
    <xf numFmtId="0" fontId="16" fillId="0" borderId="24" xfId="33" applyFont="1" applyBorder="1" applyAlignment="1">
      <alignment horizontal="center" vertical="center" wrapText="1"/>
      <protection/>
    </xf>
    <xf numFmtId="0" fontId="15" fillId="0" borderId="29" xfId="33" applyFont="1" applyFill="1" applyBorder="1" applyAlignment="1">
      <alignment horizontal="center" vertical="center" wrapText="1"/>
      <protection/>
    </xf>
    <xf numFmtId="0" fontId="14" fillId="0" borderId="55" xfId="33" applyFont="1" applyFill="1" applyBorder="1" applyAlignment="1">
      <alignment horizontal="center" vertical="center" wrapText="1"/>
      <protection/>
    </xf>
    <xf numFmtId="0" fontId="15" fillId="0" borderId="52" xfId="33" applyFont="1" applyBorder="1" applyAlignment="1">
      <alignment horizontal="center" vertical="top" wrapText="1"/>
      <protection/>
    </xf>
    <xf numFmtId="0" fontId="15" fillId="0" borderId="14" xfId="33" applyFont="1" applyBorder="1" applyAlignment="1">
      <alignment horizontal="center" vertical="center" wrapText="1"/>
      <protection/>
    </xf>
    <xf numFmtId="164" fontId="15" fillId="0" borderId="70" xfId="33" applyNumberFormat="1" applyFont="1" applyBorder="1" applyAlignment="1">
      <alignment horizontal="center" vertical="center" wrapText="1"/>
      <protection/>
    </xf>
    <xf numFmtId="164" fontId="15" fillId="0" borderId="71" xfId="33" applyNumberFormat="1" applyFont="1" applyBorder="1" applyAlignment="1">
      <alignment horizontal="center" vertical="center"/>
      <protection/>
    </xf>
    <xf numFmtId="164" fontId="15" fillId="0" borderId="72" xfId="33" applyNumberFormat="1" applyFont="1" applyBorder="1" applyAlignment="1">
      <alignment horizontal="center" vertical="center"/>
      <protection/>
    </xf>
    <xf numFmtId="0" fontId="15" fillId="0" borderId="14" xfId="33" applyFont="1" applyFill="1" applyBorder="1" applyAlignment="1">
      <alignment horizontal="center" vertical="top" wrapText="1"/>
      <protection/>
    </xf>
    <xf numFmtId="0" fontId="15" fillId="0" borderId="45" xfId="33" applyFont="1" applyFill="1" applyBorder="1" applyAlignment="1">
      <alignment horizontal="center" vertical="top" wrapText="1"/>
      <protection/>
    </xf>
    <xf numFmtId="0" fontId="14" fillId="0" borderId="29" xfId="33" applyFont="1" applyFill="1" applyBorder="1" applyAlignment="1">
      <alignment horizontal="center" vertical="center" wrapText="1"/>
      <protection/>
    </xf>
    <xf numFmtId="164" fontId="14" fillId="0" borderId="29" xfId="33" applyNumberFormat="1" applyFont="1" applyFill="1" applyBorder="1" applyAlignment="1">
      <alignment horizontal="center" vertical="center" wrapText="1"/>
      <protection/>
    </xf>
    <xf numFmtId="164" fontId="14" fillId="0" borderId="26" xfId="33" applyNumberFormat="1" applyFont="1" applyFill="1" applyBorder="1" applyAlignment="1">
      <alignment horizontal="center" vertical="center" wrapText="1"/>
      <protection/>
    </xf>
    <xf numFmtId="164" fontId="20" fillId="42" borderId="29" xfId="33" applyNumberFormat="1" applyFont="1" applyFill="1" applyBorder="1" applyAlignment="1">
      <alignment horizontal="center" vertical="center" wrapText="1"/>
      <protection/>
    </xf>
    <xf numFmtId="0" fontId="14" fillId="0" borderId="67" xfId="33" applyFont="1" applyFill="1" applyBorder="1" applyAlignment="1">
      <alignment horizontal="center" vertical="center" wrapText="1"/>
      <protection/>
    </xf>
    <xf numFmtId="0" fontId="14" fillId="0" borderId="14" xfId="33" applyFont="1" applyFill="1" applyBorder="1" applyAlignment="1">
      <alignment horizontal="center" vertical="center" wrapText="1"/>
      <protection/>
    </xf>
    <xf numFmtId="0" fontId="15" fillId="0" borderId="18" xfId="33" applyFont="1" applyBorder="1" applyAlignment="1">
      <alignment horizontal="left" vertical="top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164" fontId="23" fillId="0" borderId="0" xfId="33" applyNumberFormat="1" applyFont="1" applyBorder="1" applyAlignment="1">
      <alignment horizontal="left" vertical="center" wrapText="1"/>
      <protection/>
    </xf>
  </cellXfs>
  <cellStyles count="6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Iau?iue" xfId="34"/>
    <cellStyle name="Акцент 1 1" xfId="35"/>
    <cellStyle name="Акцент 2 1" xfId="36"/>
    <cellStyle name="Акцент 3 1" xfId="37"/>
    <cellStyle name="Акцент 4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Виноска 1" xfId="46"/>
    <cellStyle name="Percent" xfId="47"/>
    <cellStyle name="Гарний" xfId="48"/>
    <cellStyle name="Гіперпосилання 1" xfId="49"/>
    <cellStyle name="Currency" xfId="50"/>
    <cellStyle name="Currency [0]" xfId="51"/>
    <cellStyle name="Добре 1" xfId="52"/>
    <cellStyle name="Заголовок 1" xfId="53"/>
    <cellStyle name="Заголовок 2" xfId="54"/>
    <cellStyle name="Заголовок 3" xfId="55"/>
    <cellStyle name="Заголовок 4" xfId="56"/>
    <cellStyle name="Зв'язана клітинка" xfId="57"/>
    <cellStyle name="Контрольна клітинка" xfId="58"/>
    <cellStyle name="Назва" xfId="59"/>
    <cellStyle name="Нейтральний" xfId="60"/>
    <cellStyle name="Нейтрально 1" xfId="61"/>
    <cellStyle name="Обчислення" xfId="62"/>
    <cellStyle name="Обычный 2" xfId="63"/>
    <cellStyle name="Підсумок" xfId="64"/>
    <cellStyle name="Поганий" xfId="65"/>
    <cellStyle name="Погано 1" xfId="66"/>
    <cellStyle name="Помилка 1" xfId="67"/>
    <cellStyle name="Попередження 1" xfId="68"/>
    <cellStyle name="Примітка" xfId="69"/>
    <cellStyle name="Примітка 1" xfId="70"/>
    <cellStyle name="Результат" xfId="71"/>
    <cellStyle name="Стан 1" xfId="72"/>
    <cellStyle name="Текст 1" xfId="73"/>
    <cellStyle name="Текст попередження" xfId="74"/>
    <cellStyle name="Текст пояснення" xfId="75"/>
    <cellStyle name="Comma" xfId="76"/>
    <cellStyle name="Comma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262"/>
  <sheetViews>
    <sheetView tabSelected="1" zoomScaleSheetLayoutView="85" zoomScalePageLayoutView="0" workbookViewId="0" topLeftCell="A132">
      <selection activeCell="E118" sqref="E118"/>
    </sheetView>
  </sheetViews>
  <sheetFormatPr defaultColWidth="7.7109375" defaultRowHeight="15" customHeight="1"/>
  <cols>
    <col min="1" max="1" width="5.28125" style="1" customWidth="1"/>
    <col min="2" max="2" width="21.140625" style="1" customWidth="1"/>
    <col min="3" max="3" width="49.7109375" style="2" customWidth="1"/>
    <col min="4" max="4" width="30.28125" style="3" customWidth="1"/>
    <col min="5" max="5" width="16.28125" style="4" customWidth="1"/>
    <col min="6" max="6" width="12.7109375" style="5" customWidth="1"/>
    <col min="7" max="8" width="12.57421875" style="5" customWidth="1"/>
    <col min="9" max="9" width="12.28125" style="5" customWidth="1"/>
    <col min="10" max="10" width="12.57421875" style="5" customWidth="1"/>
    <col min="11" max="11" width="0" style="3" hidden="1" customWidth="1"/>
    <col min="12" max="12" width="12.28125" style="3" customWidth="1"/>
    <col min="13" max="13" width="12.57421875" style="6" customWidth="1"/>
    <col min="14" max="14" width="7.7109375" style="3" customWidth="1"/>
    <col min="15" max="15" width="14.28125" style="3" customWidth="1"/>
    <col min="16" max="16" width="9.7109375" style="3" customWidth="1"/>
    <col min="17" max="58" width="7.7109375" style="3" customWidth="1"/>
  </cols>
  <sheetData>
    <row r="1" spans="1:10" ht="22.5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27.7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58" s="9" customFormat="1" ht="16.5" customHeight="1">
      <c r="A3" s="198" t="s">
        <v>2</v>
      </c>
      <c r="B3" s="199" t="s">
        <v>3</v>
      </c>
      <c r="C3" s="200" t="s">
        <v>4</v>
      </c>
      <c r="D3" s="200" t="s">
        <v>5</v>
      </c>
      <c r="E3" s="201" t="s">
        <v>6</v>
      </c>
      <c r="F3" s="202" t="s">
        <v>7</v>
      </c>
      <c r="G3" s="202"/>
      <c r="H3" s="202"/>
      <c r="I3" s="202"/>
      <c r="J3" s="202"/>
      <c r="K3" s="2"/>
      <c r="L3" s="2"/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s="9" customFormat="1" ht="45.75" customHeight="1">
      <c r="A4" s="198"/>
      <c r="B4" s="199"/>
      <c r="C4" s="200"/>
      <c r="D4" s="200"/>
      <c r="E4" s="201"/>
      <c r="F4" s="10">
        <v>2023</v>
      </c>
      <c r="G4" s="10">
        <v>2024</v>
      </c>
      <c r="H4" s="10">
        <v>2025</v>
      </c>
      <c r="I4" s="10">
        <v>2026</v>
      </c>
      <c r="J4" s="11">
        <v>2027</v>
      </c>
      <c r="K4" s="2"/>
      <c r="L4" s="2"/>
      <c r="M4" s="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10" ht="20.25" customHeight="1">
      <c r="A5" s="12">
        <v>1</v>
      </c>
      <c r="B5" s="13">
        <v>2</v>
      </c>
      <c r="C5" s="14">
        <v>3</v>
      </c>
      <c r="D5" s="15" t="s">
        <v>8</v>
      </c>
      <c r="E5" s="16">
        <v>5</v>
      </c>
      <c r="F5" s="17">
        <v>6</v>
      </c>
      <c r="G5" s="17">
        <v>7</v>
      </c>
      <c r="H5" s="17">
        <v>8</v>
      </c>
      <c r="I5" s="18">
        <v>9</v>
      </c>
      <c r="J5" s="19">
        <v>10</v>
      </c>
    </row>
    <row r="6" spans="1:10" ht="49.5" customHeight="1">
      <c r="A6" s="203" t="s">
        <v>9</v>
      </c>
      <c r="B6" s="204" t="s">
        <v>10</v>
      </c>
      <c r="C6" s="20" t="s">
        <v>11</v>
      </c>
      <c r="D6" s="21" t="s">
        <v>12</v>
      </c>
      <c r="E6" s="22">
        <f>SUM(F6:J6)</f>
        <v>12000</v>
      </c>
      <c r="F6" s="23"/>
      <c r="G6" s="24">
        <v>3000</v>
      </c>
      <c r="H6" s="25">
        <v>3000</v>
      </c>
      <c r="I6" s="25">
        <v>3000</v>
      </c>
      <c r="J6" s="26">
        <v>3000</v>
      </c>
    </row>
    <row r="7" spans="1:10" ht="35.25" customHeight="1">
      <c r="A7" s="203"/>
      <c r="B7" s="203"/>
      <c r="C7" s="27" t="s">
        <v>13</v>
      </c>
      <c r="D7" s="28" t="s">
        <v>12</v>
      </c>
      <c r="E7" s="22">
        <f>SUM(F7:J7)</f>
        <v>7000</v>
      </c>
      <c r="F7" s="29"/>
      <c r="G7" s="29">
        <v>1000</v>
      </c>
      <c r="H7" s="29">
        <v>2000</v>
      </c>
      <c r="I7" s="29">
        <v>2000</v>
      </c>
      <c r="J7" s="30">
        <v>2000</v>
      </c>
    </row>
    <row r="8" spans="1:11" ht="21" customHeight="1" hidden="1">
      <c r="A8" s="31"/>
      <c r="B8" s="32"/>
      <c r="C8" s="205"/>
      <c r="D8" s="33" t="s">
        <v>14</v>
      </c>
      <c r="E8" s="206"/>
      <c r="F8" s="35"/>
      <c r="G8" s="35"/>
      <c r="H8" s="35"/>
      <c r="I8" s="35"/>
      <c r="J8" s="36"/>
      <c r="K8" s="37"/>
    </row>
    <row r="9" spans="1:11" ht="21.75" customHeight="1" hidden="1">
      <c r="A9" s="31"/>
      <c r="B9" s="32"/>
      <c r="C9" s="205"/>
      <c r="D9" s="38" t="s">
        <v>15</v>
      </c>
      <c r="E9" s="206"/>
      <c r="F9" s="39"/>
      <c r="G9" s="39"/>
      <c r="H9" s="39"/>
      <c r="I9" s="39"/>
      <c r="J9" s="40"/>
      <c r="K9" s="37"/>
    </row>
    <row r="10" spans="1:10" ht="24" customHeight="1" hidden="1">
      <c r="A10" s="31"/>
      <c r="B10" s="32"/>
      <c r="C10" s="205"/>
      <c r="D10" s="38" t="s">
        <v>16</v>
      </c>
      <c r="E10" s="206"/>
      <c r="F10" s="39"/>
      <c r="G10" s="39"/>
      <c r="H10" s="39"/>
      <c r="I10" s="39"/>
      <c r="J10" s="40"/>
    </row>
    <row r="11" spans="1:10" ht="21.75" customHeight="1" hidden="1">
      <c r="A11" s="31"/>
      <c r="B11" s="32"/>
      <c r="C11" s="205"/>
      <c r="D11" s="41" t="s">
        <v>17</v>
      </c>
      <c r="E11" s="206"/>
      <c r="F11" s="39"/>
      <c r="G11" s="39"/>
      <c r="H11" s="39"/>
      <c r="I11" s="39"/>
      <c r="J11" s="40"/>
    </row>
    <row r="12" spans="1:10" ht="39" customHeight="1" hidden="1">
      <c r="A12" s="31"/>
      <c r="B12" s="32"/>
      <c r="C12" s="205"/>
      <c r="D12" s="41" t="s">
        <v>18</v>
      </c>
      <c r="E12" s="206"/>
      <c r="F12" s="39"/>
      <c r="G12" s="39"/>
      <c r="H12" s="39"/>
      <c r="I12" s="39"/>
      <c r="J12" s="40"/>
    </row>
    <row r="13" spans="1:10" ht="24" customHeight="1" hidden="1">
      <c r="A13" s="31"/>
      <c r="B13" s="32"/>
      <c r="C13" s="205"/>
      <c r="D13" s="41" t="s">
        <v>19</v>
      </c>
      <c r="E13" s="206"/>
      <c r="F13" s="39"/>
      <c r="G13" s="39"/>
      <c r="H13" s="39"/>
      <c r="I13" s="39"/>
      <c r="J13" s="40"/>
    </row>
    <row r="14" spans="1:10" ht="21" customHeight="1" hidden="1">
      <c r="A14" s="31"/>
      <c r="B14" s="32"/>
      <c r="C14" s="205"/>
      <c r="D14" s="38" t="s">
        <v>20</v>
      </c>
      <c r="E14" s="206"/>
      <c r="F14" s="39"/>
      <c r="G14" s="39"/>
      <c r="H14" s="39"/>
      <c r="I14" s="39"/>
      <c r="J14" s="40"/>
    </row>
    <row r="15" spans="1:10" ht="24.75" customHeight="1" hidden="1">
      <c r="A15" s="31"/>
      <c r="B15" s="32"/>
      <c r="C15" s="207"/>
      <c r="D15" s="38" t="s">
        <v>14</v>
      </c>
      <c r="E15" s="208"/>
      <c r="F15" s="39"/>
      <c r="G15" s="39"/>
      <c r="H15" s="39"/>
      <c r="I15" s="39"/>
      <c r="J15" s="40"/>
    </row>
    <row r="16" spans="1:10" ht="21.75" customHeight="1" hidden="1">
      <c r="A16" s="31"/>
      <c r="B16" s="32"/>
      <c r="C16" s="207"/>
      <c r="D16" s="38" t="s">
        <v>15</v>
      </c>
      <c r="E16" s="208"/>
      <c r="F16" s="39"/>
      <c r="G16" s="39"/>
      <c r="H16" s="39"/>
      <c r="I16" s="39"/>
      <c r="J16" s="40"/>
    </row>
    <row r="17" spans="1:10" ht="21" customHeight="1" hidden="1">
      <c r="A17" s="31"/>
      <c r="B17" s="32"/>
      <c r="C17" s="207"/>
      <c r="D17" s="38" t="s">
        <v>16</v>
      </c>
      <c r="E17" s="208"/>
      <c r="F17" s="39"/>
      <c r="G17" s="39"/>
      <c r="H17" s="39"/>
      <c r="I17" s="43"/>
      <c r="J17" s="40"/>
    </row>
    <row r="18" spans="1:10" ht="17.25" customHeight="1" hidden="1">
      <c r="A18" s="31"/>
      <c r="B18" s="32"/>
      <c r="C18" s="207"/>
      <c r="D18" s="41" t="s">
        <v>17</v>
      </c>
      <c r="E18" s="208"/>
      <c r="F18" s="39"/>
      <c r="G18" s="39"/>
      <c r="H18" s="39"/>
      <c r="I18" s="39"/>
      <c r="J18" s="40"/>
    </row>
    <row r="19" spans="1:10" ht="17.25" customHeight="1" hidden="1">
      <c r="A19" s="31"/>
      <c r="B19" s="32"/>
      <c r="C19" s="207"/>
      <c r="D19" s="41" t="s">
        <v>18</v>
      </c>
      <c r="E19" s="208"/>
      <c r="F19" s="39"/>
      <c r="G19" s="39"/>
      <c r="H19" s="39"/>
      <c r="I19" s="39"/>
      <c r="J19" s="40"/>
    </row>
    <row r="20" spans="1:10" ht="18.75" customHeight="1" hidden="1">
      <c r="A20" s="31"/>
      <c r="B20" s="32"/>
      <c r="C20" s="207"/>
      <c r="D20" s="41" t="s">
        <v>19</v>
      </c>
      <c r="E20" s="208"/>
      <c r="F20" s="39"/>
      <c r="G20" s="39"/>
      <c r="H20" s="39"/>
      <c r="I20" s="39"/>
      <c r="J20" s="40"/>
    </row>
    <row r="21" spans="1:10" ht="39.75" customHeight="1" hidden="1">
      <c r="A21" s="44"/>
      <c r="B21" s="45"/>
      <c r="C21" s="207"/>
      <c r="D21" s="38" t="s">
        <v>20</v>
      </c>
      <c r="E21" s="208"/>
      <c r="F21" s="39"/>
      <c r="G21" s="39"/>
      <c r="H21" s="39"/>
      <c r="I21" s="39"/>
      <c r="J21" s="40"/>
    </row>
    <row r="22" spans="1:10" ht="15" customHeight="1" hidden="1">
      <c r="A22" s="46"/>
      <c r="B22" s="47"/>
      <c r="C22" s="207"/>
      <c r="D22" s="38" t="s">
        <v>14</v>
      </c>
      <c r="E22" s="208"/>
      <c r="F22" s="39"/>
      <c r="G22" s="39"/>
      <c r="H22" s="39"/>
      <c r="I22" s="39"/>
      <c r="J22" s="40"/>
    </row>
    <row r="23" spans="1:10" ht="16.5" customHeight="1" hidden="1">
      <c r="A23" s="31"/>
      <c r="B23" s="32"/>
      <c r="C23" s="207"/>
      <c r="D23" s="38" t="s">
        <v>15</v>
      </c>
      <c r="E23" s="208"/>
      <c r="F23" s="39"/>
      <c r="G23" s="39"/>
      <c r="H23" s="39"/>
      <c r="I23" s="39"/>
      <c r="J23" s="40"/>
    </row>
    <row r="24" spans="1:10" ht="15.75" customHeight="1" hidden="1">
      <c r="A24" s="31"/>
      <c r="B24" s="32"/>
      <c r="C24" s="207"/>
      <c r="D24" s="38" t="s">
        <v>16</v>
      </c>
      <c r="E24" s="208"/>
      <c r="F24" s="39"/>
      <c r="G24" s="39"/>
      <c r="H24" s="39"/>
      <c r="I24" s="39"/>
      <c r="J24" s="48"/>
    </row>
    <row r="25" spans="1:10" ht="16.5" customHeight="1" hidden="1">
      <c r="A25" s="31"/>
      <c r="B25" s="32"/>
      <c r="C25" s="207"/>
      <c r="D25" s="41" t="s">
        <v>17</v>
      </c>
      <c r="E25" s="208"/>
      <c r="F25" s="39"/>
      <c r="G25" s="39"/>
      <c r="H25" s="39"/>
      <c r="I25" s="39"/>
      <c r="J25" s="40"/>
    </row>
    <row r="26" spans="1:10" ht="17.25" customHeight="1" hidden="1">
      <c r="A26" s="31"/>
      <c r="B26" s="32"/>
      <c r="C26" s="207"/>
      <c r="D26" s="41" t="s">
        <v>18</v>
      </c>
      <c r="E26" s="208"/>
      <c r="F26" s="39"/>
      <c r="G26" s="39"/>
      <c r="H26" s="39"/>
      <c r="I26" s="39"/>
      <c r="J26" s="40"/>
    </row>
    <row r="27" spans="1:10" ht="21.75" customHeight="1" hidden="1">
      <c r="A27" s="31"/>
      <c r="B27" s="32"/>
      <c r="C27" s="207"/>
      <c r="D27" s="41" t="s">
        <v>19</v>
      </c>
      <c r="E27" s="208"/>
      <c r="F27" s="39"/>
      <c r="G27" s="39"/>
      <c r="H27" s="39"/>
      <c r="I27" s="39"/>
      <c r="J27" s="40"/>
    </row>
    <row r="28" spans="1:10" ht="48.75" customHeight="1" hidden="1">
      <c r="A28" s="31"/>
      <c r="B28" s="32"/>
      <c r="C28" s="207"/>
      <c r="D28" s="38" t="s">
        <v>20</v>
      </c>
      <c r="E28" s="208"/>
      <c r="F28" s="39"/>
      <c r="G28" s="39"/>
      <c r="H28" s="39"/>
      <c r="I28" s="39"/>
      <c r="J28" s="40"/>
    </row>
    <row r="29" spans="1:11" ht="31.5" customHeight="1" hidden="1">
      <c r="A29" s="31"/>
      <c r="B29" s="32"/>
      <c r="C29" s="209"/>
      <c r="D29" s="38" t="s">
        <v>14</v>
      </c>
      <c r="E29" s="208"/>
      <c r="F29" s="39"/>
      <c r="G29" s="39"/>
      <c r="H29" s="39"/>
      <c r="I29" s="39"/>
      <c r="J29" s="40"/>
      <c r="K29" s="37"/>
    </row>
    <row r="30" spans="1:11" ht="16.5" customHeight="1" hidden="1">
      <c r="A30" s="31"/>
      <c r="B30" s="32"/>
      <c r="C30" s="209"/>
      <c r="D30" s="38" t="s">
        <v>15</v>
      </c>
      <c r="E30" s="208"/>
      <c r="F30" s="39"/>
      <c r="G30" s="39"/>
      <c r="H30" s="39"/>
      <c r="I30" s="39"/>
      <c r="J30" s="40"/>
      <c r="K30" s="37"/>
    </row>
    <row r="31" spans="1:11" ht="16.5" customHeight="1" hidden="1">
      <c r="A31" s="31"/>
      <c r="B31" s="32"/>
      <c r="C31" s="209"/>
      <c r="D31" s="38" t="s">
        <v>16</v>
      </c>
      <c r="E31" s="208"/>
      <c r="F31" s="39"/>
      <c r="G31" s="39"/>
      <c r="H31" s="39"/>
      <c r="I31" s="39"/>
      <c r="J31" s="40"/>
      <c r="K31" s="37"/>
    </row>
    <row r="32" spans="1:10" ht="16.5" customHeight="1" hidden="1">
      <c r="A32" s="31"/>
      <c r="B32" s="32"/>
      <c r="C32" s="209"/>
      <c r="D32" s="41" t="s">
        <v>17</v>
      </c>
      <c r="E32" s="208"/>
      <c r="F32" s="39"/>
      <c r="G32" s="39"/>
      <c r="H32" s="39"/>
      <c r="I32" s="39"/>
      <c r="J32" s="40"/>
    </row>
    <row r="33" spans="1:10" ht="47.25" customHeight="1" hidden="1">
      <c r="A33" s="31"/>
      <c r="B33" s="32"/>
      <c r="C33" s="209"/>
      <c r="D33" s="41" t="s">
        <v>18</v>
      </c>
      <c r="E33" s="208"/>
      <c r="F33" s="49"/>
      <c r="G33" s="49"/>
      <c r="H33" s="49"/>
      <c r="I33" s="49"/>
      <c r="J33" s="50"/>
    </row>
    <row r="34" spans="1:10" ht="31.5" customHeight="1" hidden="1">
      <c r="A34" s="31"/>
      <c r="B34" s="32"/>
      <c r="C34" s="209"/>
      <c r="D34" s="41" t="s">
        <v>19</v>
      </c>
      <c r="E34" s="208"/>
      <c r="F34" s="49"/>
      <c r="G34" s="49"/>
      <c r="H34" s="49"/>
      <c r="I34" s="49"/>
      <c r="J34" s="50"/>
    </row>
    <row r="35" spans="1:10" ht="36.75" customHeight="1">
      <c r="A35" s="51"/>
      <c r="B35" s="52" t="s">
        <v>21</v>
      </c>
      <c r="C35" s="53"/>
      <c r="D35" s="52" t="s">
        <v>12</v>
      </c>
      <c r="E35" s="54">
        <f>SUM(E6:E7)</f>
        <v>19000</v>
      </c>
      <c r="F35" s="55"/>
      <c r="G35" s="55">
        <f>G6+G7</f>
        <v>4000</v>
      </c>
      <c r="H35" s="55">
        <f>H6+H7</f>
        <v>5000</v>
      </c>
      <c r="I35" s="55">
        <f>I6+I7</f>
        <v>5000</v>
      </c>
      <c r="J35" s="55">
        <f>J6+J7</f>
        <v>5000</v>
      </c>
    </row>
    <row r="36" spans="1:10" ht="39.75" customHeight="1">
      <c r="A36" s="210" t="s">
        <v>22</v>
      </c>
      <c r="B36" s="211" t="s">
        <v>23</v>
      </c>
      <c r="C36" s="212" t="s">
        <v>24</v>
      </c>
      <c r="D36" s="56" t="s">
        <v>18</v>
      </c>
      <c r="E36" s="57">
        <f>F36+G36</f>
        <v>6644.05</v>
      </c>
      <c r="F36" s="35">
        <v>600</v>
      </c>
      <c r="G36" s="35">
        <v>6044.05</v>
      </c>
      <c r="H36" s="35"/>
      <c r="I36" s="35"/>
      <c r="J36" s="36"/>
    </row>
    <row r="37" spans="1:10" ht="30" customHeight="1">
      <c r="A37" s="210"/>
      <c r="B37" s="211"/>
      <c r="C37" s="212"/>
      <c r="D37" s="58" t="s">
        <v>19</v>
      </c>
      <c r="E37" s="42">
        <f>G37</f>
        <v>1355.95</v>
      </c>
      <c r="F37" s="59"/>
      <c r="G37" s="35">
        <v>1355.95</v>
      </c>
      <c r="H37" s="39"/>
      <c r="I37" s="35"/>
      <c r="J37" s="36"/>
    </row>
    <row r="38" spans="1:10" ht="36" customHeight="1">
      <c r="A38" s="210"/>
      <c r="B38" s="211"/>
      <c r="C38" s="60" t="s">
        <v>25</v>
      </c>
      <c r="D38" s="61" t="s">
        <v>19</v>
      </c>
      <c r="E38" s="34">
        <f>SUM(F38:J38)</f>
        <v>14000</v>
      </c>
      <c r="F38" s="43"/>
      <c r="G38" s="43">
        <v>7000</v>
      </c>
      <c r="H38" s="62">
        <v>3000</v>
      </c>
      <c r="I38" s="39">
        <v>4000</v>
      </c>
      <c r="J38" s="40"/>
    </row>
    <row r="39" spans="1:11" ht="47.25" customHeight="1">
      <c r="A39" s="210"/>
      <c r="B39" s="211"/>
      <c r="C39" s="60" t="s">
        <v>26</v>
      </c>
      <c r="D39" s="63" t="s">
        <v>12</v>
      </c>
      <c r="E39" s="42">
        <f>F39</f>
        <v>2593.9</v>
      </c>
      <c r="F39" s="64">
        <v>2593.9</v>
      </c>
      <c r="G39" s="65"/>
      <c r="H39" s="66"/>
      <c r="I39" s="39"/>
      <c r="J39" s="40"/>
      <c r="K39" s="6"/>
    </row>
    <row r="40" spans="1:10" ht="34.5" customHeight="1">
      <c r="A40" s="210"/>
      <c r="B40" s="211"/>
      <c r="C40" s="60" t="s">
        <v>27</v>
      </c>
      <c r="D40" s="67" t="s">
        <v>19</v>
      </c>
      <c r="E40" s="42">
        <f>G40+H40</f>
        <v>2000</v>
      </c>
      <c r="F40" s="39"/>
      <c r="G40" s="39">
        <v>1000</v>
      </c>
      <c r="H40" s="39">
        <v>1000</v>
      </c>
      <c r="I40" s="39"/>
      <c r="J40" s="40"/>
    </row>
    <row r="41" spans="1:10" ht="20.25" customHeight="1">
      <c r="A41" s="210"/>
      <c r="B41" s="211"/>
      <c r="C41" s="213" t="s">
        <v>28</v>
      </c>
      <c r="D41" s="214" t="s">
        <v>19</v>
      </c>
      <c r="E41" s="215">
        <f>F42+G42+H42+I42+J42+J41+I41+H41+G41+F41</f>
        <v>5000</v>
      </c>
      <c r="F41" s="216">
        <v>1000</v>
      </c>
      <c r="G41" s="216">
        <v>1000</v>
      </c>
      <c r="H41" s="216">
        <v>1000</v>
      </c>
      <c r="I41" s="216">
        <v>1000</v>
      </c>
      <c r="J41" s="217">
        <v>1000</v>
      </c>
    </row>
    <row r="42" spans="1:10" ht="10.5" customHeight="1">
      <c r="A42" s="210"/>
      <c r="B42" s="211"/>
      <c r="C42" s="213"/>
      <c r="D42" s="214"/>
      <c r="E42" s="215"/>
      <c r="F42" s="216"/>
      <c r="G42" s="216"/>
      <c r="H42" s="216"/>
      <c r="I42" s="216"/>
      <c r="J42" s="217"/>
    </row>
    <row r="43" spans="1:10" ht="30.75" customHeight="1">
      <c r="A43" s="218"/>
      <c r="B43" s="219" t="s">
        <v>29</v>
      </c>
      <c r="C43" s="218"/>
      <c r="D43" s="69" t="s">
        <v>12</v>
      </c>
      <c r="E43" s="54">
        <f>SUM(F43:J43)</f>
        <v>2593.9</v>
      </c>
      <c r="F43" s="55">
        <f>F39</f>
        <v>2593.9</v>
      </c>
      <c r="G43" s="55">
        <f>G39</f>
        <v>0</v>
      </c>
      <c r="H43" s="55">
        <f>H39</f>
        <v>0</v>
      </c>
      <c r="I43" s="55">
        <v>0</v>
      </c>
      <c r="J43" s="55">
        <v>0</v>
      </c>
    </row>
    <row r="44" spans="1:10" ht="41.25" customHeight="1">
      <c r="A44" s="218"/>
      <c r="B44" s="219"/>
      <c r="C44" s="218"/>
      <c r="D44" s="69" t="s">
        <v>18</v>
      </c>
      <c r="E44" s="54">
        <f>SUM(F44:J44)</f>
        <v>6644.05</v>
      </c>
      <c r="F44" s="55">
        <f>F36</f>
        <v>600</v>
      </c>
      <c r="G44" s="55">
        <f>G36</f>
        <v>6044.05</v>
      </c>
      <c r="H44" s="55"/>
      <c r="I44" s="55"/>
      <c r="J44" s="55"/>
    </row>
    <row r="45" spans="1:10" ht="36.75" customHeight="1">
      <c r="A45" s="218"/>
      <c r="B45" s="219"/>
      <c r="C45" s="218"/>
      <c r="D45" s="69" t="s">
        <v>19</v>
      </c>
      <c r="E45" s="54">
        <f>SUM(F45:J45)</f>
        <v>22355.95</v>
      </c>
      <c r="F45" s="55">
        <f>F38+F40+F41</f>
        <v>1000</v>
      </c>
      <c r="G45" s="55">
        <f>G38+G40+G41+G37</f>
        <v>10355.95</v>
      </c>
      <c r="H45" s="55">
        <f>H38+H40+H41</f>
        <v>5000</v>
      </c>
      <c r="I45" s="55">
        <f>I38+I41</f>
        <v>5000</v>
      </c>
      <c r="J45" s="55">
        <f>J38+J41</f>
        <v>1000</v>
      </c>
    </row>
    <row r="46" spans="1:11" ht="26.25" customHeight="1">
      <c r="A46" s="220" t="s">
        <v>30</v>
      </c>
      <c r="B46" s="204" t="s">
        <v>31</v>
      </c>
      <c r="C46" s="221" t="s">
        <v>32</v>
      </c>
      <c r="D46" s="21" t="s">
        <v>12</v>
      </c>
      <c r="E46" s="22">
        <f>F46+G46+H46+I46+J46</f>
        <v>121000</v>
      </c>
      <c r="F46" s="24">
        <v>26000</v>
      </c>
      <c r="G46" s="25">
        <v>25000</v>
      </c>
      <c r="H46" s="25">
        <v>20000</v>
      </c>
      <c r="I46" s="25">
        <v>25000</v>
      </c>
      <c r="J46" s="26">
        <v>25000</v>
      </c>
      <c r="K46" s="3">
        <v>12572.2</v>
      </c>
    </row>
    <row r="47" spans="1:10" ht="34.5" customHeight="1">
      <c r="A47" s="220"/>
      <c r="B47" s="220"/>
      <c r="C47" s="221"/>
      <c r="D47" s="67" t="s">
        <v>18</v>
      </c>
      <c r="E47" s="22">
        <f>F47+G47+H47+I47</f>
        <v>19282.801</v>
      </c>
      <c r="F47" s="39">
        <v>1797.6</v>
      </c>
      <c r="G47" s="39">
        <v>2174.401</v>
      </c>
      <c r="H47" s="39">
        <v>8950.8</v>
      </c>
      <c r="I47" s="39">
        <v>6360</v>
      </c>
      <c r="J47" s="40"/>
    </row>
    <row r="48" spans="1:10" ht="30" customHeight="1">
      <c r="A48" s="220"/>
      <c r="B48" s="220"/>
      <c r="C48" s="222" t="s">
        <v>33</v>
      </c>
      <c r="D48" s="67" t="s">
        <v>18</v>
      </c>
      <c r="E48" s="22">
        <f>SUM(F48:J48)</f>
        <v>9894.99</v>
      </c>
      <c r="F48" s="39">
        <v>1000</v>
      </c>
      <c r="G48" s="39">
        <v>4894.99</v>
      </c>
      <c r="H48" s="39">
        <v>1000</v>
      </c>
      <c r="I48" s="39">
        <v>1500</v>
      </c>
      <c r="J48" s="40">
        <v>1500</v>
      </c>
    </row>
    <row r="49" spans="1:10" ht="30" customHeight="1">
      <c r="A49" s="220"/>
      <c r="B49" s="220"/>
      <c r="C49" s="222"/>
      <c r="D49" s="71" t="s">
        <v>19</v>
      </c>
      <c r="E49" s="22">
        <f>G49</f>
        <v>1035.756</v>
      </c>
      <c r="F49" s="39"/>
      <c r="G49" s="72">
        <v>1035.756</v>
      </c>
      <c r="H49" s="39"/>
      <c r="I49" s="39"/>
      <c r="J49" s="40"/>
    </row>
    <row r="50" spans="1:12" ht="52.5" customHeight="1">
      <c r="A50" s="220"/>
      <c r="B50" s="220"/>
      <c r="C50" s="223" t="s">
        <v>34</v>
      </c>
      <c r="D50" s="73" t="s">
        <v>12</v>
      </c>
      <c r="E50" s="22">
        <f>F50+G50+H50+I50+J50</f>
        <v>134627.439</v>
      </c>
      <c r="F50" s="65">
        <v>30000</v>
      </c>
      <c r="G50" s="39">
        <v>28936.184</v>
      </c>
      <c r="H50" s="39">
        <v>27845.625</v>
      </c>
      <c r="I50" s="66">
        <v>27845.63</v>
      </c>
      <c r="J50" s="40">
        <v>20000</v>
      </c>
      <c r="K50" s="3">
        <v>11593.5</v>
      </c>
      <c r="L50" s="6"/>
    </row>
    <row r="51" spans="1:10" ht="30.75" customHeight="1">
      <c r="A51" s="220"/>
      <c r="B51" s="220"/>
      <c r="C51" s="223"/>
      <c r="D51" s="74" t="s">
        <v>14</v>
      </c>
      <c r="E51" s="22">
        <f>SUM(F51:J51)</f>
        <v>301500</v>
      </c>
      <c r="F51" s="65">
        <v>71250</v>
      </c>
      <c r="G51" s="39">
        <v>87750</v>
      </c>
      <c r="H51" s="39">
        <v>71250</v>
      </c>
      <c r="I51" s="39">
        <v>71250</v>
      </c>
      <c r="J51" s="40"/>
    </row>
    <row r="52" spans="1:10" ht="75.75" customHeight="1">
      <c r="A52" s="220"/>
      <c r="B52" s="220"/>
      <c r="C52" s="223"/>
      <c r="D52" s="75" t="s">
        <v>18</v>
      </c>
      <c r="E52" s="22">
        <f>F52</f>
        <v>1386.96</v>
      </c>
      <c r="F52" s="39">
        <f>1386.96</f>
        <v>1386.96</v>
      </c>
      <c r="G52" s="39"/>
      <c r="H52" s="39"/>
      <c r="I52" s="39"/>
      <c r="J52" s="40"/>
    </row>
    <row r="53" spans="1:10" ht="56.25" customHeight="1">
      <c r="A53" s="220"/>
      <c r="B53" s="220"/>
      <c r="C53" s="76" t="s">
        <v>35</v>
      </c>
      <c r="D53" s="77" t="s">
        <v>18</v>
      </c>
      <c r="E53" s="78">
        <f>SUM(F53:J53)</f>
        <v>2728.2</v>
      </c>
      <c r="F53" s="66">
        <v>2728.2</v>
      </c>
      <c r="G53" s="39"/>
      <c r="H53" s="39"/>
      <c r="I53" s="39"/>
      <c r="J53" s="40"/>
    </row>
    <row r="54" spans="1:12" ht="50.25" customHeight="1">
      <c r="A54" s="220"/>
      <c r="B54" s="220"/>
      <c r="C54" s="79" t="s">
        <v>36</v>
      </c>
      <c r="D54" s="80" t="s">
        <v>18</v>
      </c>
      <c r="E54" s="81">
        <f>SUM(F54:J54)</f>
        <v>46951.053</v>
      </c>
      <c r="F54" s="66">
        <v>560</v>
      </c>
      <c r="G54" s="82"/>
      <c r="H54" s="82">
        <v>21391.053</v>
      </c>
      <c r="I54" s="82">
        <v>25000</v>
      </c>
      <c r="J54" s="83"/>
      <c r="L54" s="6"/>
    </row>
    <row r="55" spans="1:12" ht="37.5" customHeight="1">
      <c r="A55" s="220"/>
      <c r="B55" s="220"/>
      <c r="C55" s="84" t="s">
        <v>37</v>
      </c>
      <c r="D55" s="71" t="s">
        <v>19</v>
      </c>
      <c r="E55" s="22">
        <f>SUM(F55:J55)</f>
        <v>52275.151</v>
      </c>
      <c r="F55" s="49"/>
      <c r="G55" s="49">
        <v>8275.151</v>
      </c>
      <c r="H55" s="49">
        <v>8000</v>
      </c>
      <c r="I55" s="49">
        <v>18000</v>
      </c>
      <c r="J55" s="50">
        <v>18000</v>
      </c>
      <c r="L55" s="6"/>
    </row>
    <row r="56" spans="1:11" ht="21.75" customHeight="1">
      <c r="A56" s="220"/>
      <c r="B56" s="220"/>
      <c r="C56" s="224" t="s">
        <v>38</v>
      </c>
      <c r="D56" s="85" t="s">
        <v>12</v>
      </c>
      <c r="E56" s="22">
        <f>F56</f>
        <v>993.1</v>
      </c>
      <c r="F56" s="86">
        <v>993.1</v>
      </c>
      <c r="G56" s="49"/>
      <c r="H56" s="49"/>
      <c r="I56" s="49"/>
      <c r="J56" s="50"/>
      <c r="K56" s="3">
        <v>986.2</v>
      </c>
    </row>
    <row r="57" spans="1:10" ht="25.5" customHeight="1">
      <c r="A57" s="220"/>
      <c r="B57" s="204"/>
      <c r="C57" s="224"/>
      <c r="D57" s="87" t="s">
        <v>19</v>
      </c>
      <c r="E57" s="22">
        <f>G57</f>
        <v>500</v>
      </c>
      <c r="F57" s="86"/>
      <c r="G57" s="86">
        <v>500</v>
      </c>
      <c r="H57" s="49"/>
      <c r="I57" s="49"/>
      <c r="J57" s="50"/>
    </row>
    <row r="58" spans="1:11" ht="23.25" customHeight="1">
      <c r="A58" s="218"/>
      <c r="B58" s="225" t="s">
        <v>39</v>
      </c>
      <c r="C58" s="218"/>
      <c r="D58" s="88" t="s">
        <v>12</v>
      </c>
      <c r="E58" s="54">
        <f>SUM(F58:J58)</f>
        <v>256620.539</v>
      </c>
      <c r="F58" s="55">
        <f>F46+F50+F56</f>
        <v>56993.1</v>
      </c>
      <c r="G58" s="55">
        <f>G46+G50</f>
        <v>53936.184</v>
      </c>
      <c r="H58" s="55">
        <f>H46+H50</f>
        <v>47845.625</v>
      </c>
      <c r="I58" s="55">
        <f>I46+I50</f>
        <v>52845.630000000005</v>
      </c>
      <c r="J58" s="55">
        <f>J46+J50</f>
        <v>45000</v>
      </c>
      <c r="K58" s="55">
        <f>K46+K50+K56</f>
        <v>25151.9</v>
      </c>
    </row>
    <row r="59" spans="1:10" ht="23.25" customHeight="1">
      <c r="A59" s="218"/>
      <c r="B59" s="225"/>
      <c r="C59" s="218"/>
      <c r="D59" s="52" t="s">
        <v>14</v>
      </c>
      <c r="E59" s="54">
        <f>SUM(F59:J59)</f>
        <v>301500</v>
      </c>
      <c r="F59" s="55">
        <f>F51</f>
        <v>71250</v>
      </c>
      <c r="G59" s="55">
        <f>G51</f>
        <v>87750</v>
      </c>
      <c r="H59" s="55">
        <f>H51</f>
        <v>71250</v>
      </c>
      <c r="I59" s="55">
        <f>I51</f>
        <v>71250</v>
      </c>
      <c r="J59" s="55">
        <f>J51</f>
        <v>0</v>
      </c>
    </row>
    <row r="60" spans="1:10" ht="41.25" customHeight="1">
      <c r="A60" s="218"/>
      <c r="B60" s="225"/>
      <c r="C60" s="218"/>
      <c r="D60" s="52" t="s">
        <v>18</v>
      </c>
      <c r="E60" s="54">
        <f>SUM(F60:J60)</f>
        <v>80244.004</v>
      </c>
      <c r="F60" s="78">
        <f>F47+F48+F52+F53+F54</f>
        <v>7472.759999999999</v>
      </c>
      <c r="G60" s="78">
        <f>G47+G48+G54+G52</f>
        <v>7069.391</v>
      </c>
      <c r="H60" s="78">
        <f>H47+H48+H54</f>
        <v>31341.853</v>
      </c>
      <c r="I60" s="78">
        <f>I47+I48+I54</f>
        <v>32860</v>
      </c>
      <c r="J60" s="78">
        <f>J48</f>
        <v>1500</v>
      </c>
    </row>
    <row r="61" spans="1:10" ht="31.5" customHeight="1">
      <c r="A61" s="218"/>
      <c r="B61" s="225"/>
      <c r="C61" s="218"/>
      <c r="D61" s="52" t="s">
        <v>19</v>
      </c>
      <c r="E61" s="54">
        <f>SUM(F61:J61)</f>
        <v>53810.907</v>
      </c>
      <c r="F61" s="55"/>
      <c r="G61" s="55">
        <f>G55+G57+G49</f>
        <v>9810.907</v>
      </c>
      <c r="H61" s="55">
        <f>H55</f>
        <v>8000</v>
      </c>
      <c r="I61" s="55">
        <f>I55</f>
        <v>18000</v>
      </c>
      <c r="J61" s="55">
        <f>J55</f>
        <v>18000</v>
      </c>
    </row>
    <row r="62" spans="1:11" ht="25.5" customHeight="1">
      <c r="A62" s="204" t="s">
        <v>40</v>
      </c>
      <c r="B62" s="204" t="s">
        <v>41</v>
      </c>
      <c r="C62" s="89" t="s">
        <v>42</v>
      </c>
      <c r="D62" s="21" t="s">
        <v>12</v>
      </c>
      <c r="E62" s="90">
        <f>F62+G62+H62+I62+J62</f>
        <v>25000</v>
      </c>
      <c r="F62" s="91">
        <v>5000</v>
      </c>
      <c r="G62" s="25">
        <v>5000</v>
      </c>
      <c r="H62" s="25">
        <v>5000</v>
      </c>
      <c r="I62" s="25">
        <v>5000</v>
      </c>
      <c r="J62" s="26">
        <v>5000</v>
      </c>
      <c r="K62" s="37"/>
    </row>
    <row r="63" spans="1:11" ht="18.75" customHeight="1">
      <c r="A63" s="204"/>
      <c r="B63" s="204"/>
      <c r="C63" s="92" t="s">
        <v>43</v>
      </c>
      <c r="D63" s="93" t="s">
        <v>12</v>
      </c>
      <c r="E63" s="90">
        <f aca="true" t="shared" si="0" ref="E63:E77">F63</f>
        <v>10300.2</v>
      </c>
      <c r="F63" s="94">
        <v>10300.2</v>
      </c>
      <c r="G63" s="35"/>
      <c r="H63" s="35"/>
      <c r="I63" s="35"/>
      <c r="J63" s="36"/>
      <c r="K63" s="37">
        <v>10300.2</v>
      </c>
    </row>
    <row r="64" spans="1:11" ht="33.75" customHeight="1">
      <c r="A64" s="204"/>
      <c r="B64" s="204"/>
      <c r="C64" s="95" t="s">
        <v>44</v>
      </c>
      <c r="D64" s="93" t="s">
        <v>12</v>
      </c>
      <c r="E64" s="90">
        <v>7865</v>
      </c>
      <c r="F64" s="64">
        <v>7865</v>
      </c>
      <c r="G64" s="35"/>
      <c r="H64" s="35"/>
      <c r="I64" s="35"/>
      <c r="J64" s="36"/>
      <c r="K64" s="37"/>
    </row>
    <row r="65" spans="1:11" ht="33.75" customHeight="1">
      <c r="A65" s="204"/>
      <c r="B65" s="204"/>
      <c r="C65" s="96" t="s">
        <v>45</v>
      </c>
      <c r="D65" s="97" t="s">
        <v>18</v>
      </c>
      <c r="E65" s="98">
        <f>F65</f>
        <v>3114</v>
      </c>
      <c r="F65" s="99">
        <v>3114</v>
      </c>
      <c r="G65" s="35"/>
      <c r="H65" s="35"/>
      <c r="I65" s="35"/>
      <c r="J65" s="36"/>
      <c r="K65" s="37"/>
    </row>
    <row r="66" spans="1:11" ht="23.25" customHeight="1">
      <c r="A66" s="204"/>
      <c r="B66" s="204"/>
      <c r="C66" s="92" t="s">
        <v>46</v>
      </c>
      <c r="D66" s="73" t="s">
        <v>12</v>
      </c>
      <c r="E66" s="90">
        <f t="shared" si="0"/>
        <v>2900</v>
      </c>
      <c r="F66" s="94">
        <v>2900</v>
      </c>
      <c r="G66" s="35"/>
      <c r="H66" s="35"/>
      <c r="I66" s="35"/>
      <c r="J66" s="36"/>
      <c r="K66" s="37">
        <v>2450</v>
      </c>
    </row>
    <row r="67" spans="1:11" ht="31.5" customHeight="1">
      <c r="A67" s="204"/>
      <c r="B67" s="204"/>
      <c r="C67" s="92" t="s">
        <v>47</v>
      </c>
      <c r="D67" s="93" t="s">
        <v>12</v>
      </c>
      <c r="E67" s="90">
        <f t="shared" si="0"/>
        <v>10170</v>
      </c>
      <c r="F67" s="94">
        <v>10170</v>
      </c>
      <c r="G67" s="35"/>
      <c r="H67" s="35"/>
      <c r="I67" s="35"/>
      <c r="J67" s="36"/>
      <c r="K67" s="37">
        <v>10170</v>
      </c>
    </row>
    <row r="68" spans="1:11" ht="36" customHeight="1">
      <c r="A68" s="204"/>
      <c r="B68" s="204"/>
      <c r="C68" s="92" t="s">
        <v>48</v>
      </c>
      <c r="D68" s="93" t="s">
        <v>12</v>
      </c>
      <c r="E68" s="90">
        <f t="shared" si="0"/>
        <v>2740</v>
      </c>
      <c r="F68" s="94">
        <v>2740</v>
      </c>
      <c r="G68" s="35"/>
      <c r="H68" s="35"/>
      <c r="I68" s="35"/>
      <c r="J68" s="36"/>
      <c r="K68" s="37">
        <v>2740</v>
      </c>
    </row>
    <row r="69" spans="1:11" ht="47.25" customHeight="1">
      <c r="A69" s="204"/>
      <c r="B69" s="226" t="s">
        <v>49</v>
      </c>
      <c r="C69" s="100" t="s">
        <v>50</v>
      </c>
      <c r="D69" s="101" t="s">
        <v>12</v>
      </c>
      <c r="E69" s="90">
        <f t="shared" si="0"/>
        <v>1845</v>
      </c>
      <c r="F69" s="94">
        <v>1845</v>
      </c>
      <c r="G69" s="35"/>
      <c r="H69" s="35"/>
      <c r="I69" s="35"/>
      <c r="J69" s="36"/>
      <c r="K69" s="3">
        <v>1750</v>
      </c>
    </row>
    <row r="70" spans="1:10" ht="22.5" customHeight="1">
      <c r="A70" s="204"/>
      <c r="B70" s="226"/>
      <c r="C70" s="85" t="s">
        <v>51</v>
      </c>
      <c r="D70" s="102" t="s">
        <v>18</v>
      </c>
      <c r="E70" s="90">
        <f>F70</f>
        <v>502.62</v>
      </c>
      <c r="F70" s="103">
        <v>502.62</v>
      </c>
      <c r="G70" s="39"/>
      <c r="H70" s="39"/>
      <c r="I70" s="39"/>
      <c r="J70" s="40"/>
    </row>
    <row r="71" spans="1:11" ht="18.75" customHeight="1">
      <c r="A71" s="204"/>
      <c r="B71" s="226"/>
      <c r="C71" s="85" t="s">
        <v>52</v>
      </c>
      <c r="D71" s="104" t="s">
        <v>12</v>
      </c>
      <c r="E71" s="90">
        <f>F71+G71</f>
        <v>6742.1</v>
      </c>
      <c r="F71" s="103">
        <v>6742.1</v>
      </c>
      <c r="G71" s="39"/>
      <c r="H71" s="39"/>
      <c r="I71" s="39"/>
      <c r="J71" s="40"/>
      <c r="K71" s="3">
        <v>3065</v>
      </c>
    </row>
    <row r="72" spans="1:11" ht="33.75" customHeight="1">
      <c r="A72" s="204"/>
      <c r="B72" s="226"/>
      <c r="C72" s="85" t="s">
        <v>53</v>
      </c>
      <c r="D72" s="104" t="s">
        <v>12</v>
      </c>
      <c r="E72" s="90">
        <f t="shared" si="0"/>
        <v>1452</v>
      </c>
      <c r="F72" s="103">
        <v>1452</v>
      </c>
      <c r="G72" s="39"/>
      <c r="H72" s="39"/>
      <c r="I72" s="39"/>
      <c r="J72" s="40"/>
      <c r="K72" s="3">
        <v>1344</v>
      </c>
    </row>
    <row r="73" spans="1:11" ht="49.5" customHeight="1">
      <c r="A73" s="204"/>
      <c r="B73" s="226"/>
      <c r="C73" s="85" t="s">
        <v>54</v>
      </c>
      <c r="D73" s="102" t="s">
        <v>12</v>
      </c>
      <c r="E73" s="105">
        <f t="shared" si="0"/>
        <v>496.6</v>
      </c>
      <c r="F73" s="103">
        <v>496.6</v>
      </c>
      <c r="G73" s="39"/>
      <c r="H73" s="39"/>
      <c r="I73" s="39"/>
      <c r="J73" s="40"/>
      <c r="K73" s="3">
        <v>393.4</v>
      </c>
    </row>
    <row r="74" spans="1:11" ht="22.5" customHeight="1">
      <c r="A74" s="204"/>
      <c r="B74" s="226"/>
      <c r="C74" s="85" t="s">
        <v>55</v>
      </c>
      <c r="D74" s="102" t="s">
        <v>12</v>
      </c>
      <c r="E74" s="105">
        <f>F74</f>
        <v>258</v>
      </c>
      <c r="F74" s="103">
        <v>258</v>
      </c>
      <c r="G74" s="65"/>
      <c r="H74" s="39"/>
      <c r="I74" s="39"/>
      <c r="J74" s="40"/>
      <c r="K74" s="3">
        <v>0</v>
      </c>
    </row>
    <row r="75" spans="1:11" ht="24" customHeight="1">
      <c r="A75" s="204"/>
      <c r="B75" s="226"/>
      <c r="C75" s="85" t="s">
        <v>56</v>
      </c>
      <c r="D75" s="102" t="s">
        <v>12</v>
      </c>
      <c r="E75" s="105">
        <f t="shared" si="0"/>
        <v>769.6</v>
      </c>
      <c r="F75" s="103">
        <v>769.6</v>
      </c>
      <c r="G75" s="39"/>
      <c r="H75" s="39"/>
      <c r="I75" s="39"/>
      <c r="J75" s="40"/>
      <c r="K75" s="3">
        <v>713.6</v>
      </c>
    </row>
    <row r="76" spans="1:11" ht="19.5" customHeight="1">
      <c r="A76" s="204"/>
      <c r="B76" s="226"/>
      <c r="C76" s="85" t="s">
        <v>57</v>
      </c>
      <c r="D76" s="102" t="s">
        <v>12</v>
      </c>
      <c r="E76" s="105">
        <f t="shared" si="0"/>
        <v>9114.5</v>
      </c>
      <c r="F76" s="103">
        <v>9114.5</v>
      </c>
      <c r="G76" s="39"/>
      <c r="H76" s="39"/>
      <c r="I76" s="39"/>
      <c r="J76" s="40"/>
      <c r="K76" s="3">
        <v>9106.3</v>
      </c>
    </row>
    <row r="77" spans="1:11" ht="21.75" customHeight="1">
      <c r="A77" s="204"/>
      <c r="B77" s="226"/>
      <c r="C77" s="85" t="s">
        <v>58</v>
      </c>
      <c r="D77" s="102" t="s">
        <v>12</v>
      </c>
      <c r="E77" s="105">
        <f t="shared" si="0"/>
        <v>4872</v>
      </c>
      <c r="F77" s="103">
        <v>4872</v>
      </c>
      <c r="G77" s="39"/>
      <c r="H77" s="39"/>
      <c r="I77" s="39"/>
      <c r="J77" s="40"/>
      <c r="K77" s="3">
        <v>4872</v>
      </c>
    </row>
    <row r="78" spans="1:10" ht="21.75" customHeight="1">
      <c r="A78" s="204"/>
      <c r="B78" s="226"/>
      <c r="C78" s="85" t="s">
        <v>59</v>
      </c>
      <c r="D78" s="102" t="s">
        <v>19</v>
      </c>
      <c r="E78" s="105">
        <f>F78+G78+H78+I78+J78</f>
        <v>10000</v>
      </c>
      <c r="F78" s="106">
        <v>2000</v>
      </c>
      <c r="G78" s="39">
        <v>2000</v>
      </c>
      <c r="H78" s="39">
        <v>2000</v>
      </c>
      <c r="I78" s="39">
        <v>2000</v>
      </c>
      <c r="J78" s="40">
        <v>2000</v>
      </c>
    </row>
    <row r="79" spans="1:11" ht="22.5" customHeight="1">
      <c r="A79" s="204"/>
      <c r="B79" s="226"/>
      <c r="C79" s="85" t="s">
        <v>60</v>
      </c>
      <c r="D79" s="102" t="s">
        <v>12</v>
      </c>
      <c r="E79" s="105">
        <f>F79</f>
        <v>276</v>
      </c>
      <c r="F79" s="103">
        <v>276</v>
      </c>
      <c r="G79" s="39"/>
      <c r="H79" s="39"/>
      <c r="I79" s="39"/>
      <c r="J79" s="40"/>
      <c r="K79" s="3">
        <v>276</v>
      </c>
    </row>
    <row r="80" spans="1:11" ht="22.5" customHeight="1">
      <c r="A80" s="204"/>
      <c r="B80" s="226"/>
      <c r="C80" s="85" t="s">
        <v>61</v>
      </c>
      <c r="D80" s="102" t="s">
        <v>12</v>
      </c>
      <c r="E80" s="105">
        <f>F80</f>
        <v>8421.7</v>
      </c>
      <c r="F80" s="103">
        <v>8421.7</v>
      </c>
      <c r="G80" s="39"/>
      <c r="H80" s="39"/>
      <c r="I80" s="39"/>
      <c r="J80" s="40"/>
      <c r="K80" s="3">
        <v>8418</v>
      </c>
    </row>
    <row r="81" spans="1:10" ht="21.75" customHeight="1">
      <c r="A81" s="204"/>
      <c r="B81" s="226"/>
      <c r="C81" s="107" t="s">
        <v>62</v>
      </c>
      <c r="D81" s="102" t="s">
        <v>18</v>
      </c>
      <c r="E81" s="105">
        <f>F81</f>
        <v>1140</v>
      </c>
      <c r="F81" s="103">
        <v>1140</v>
      </c>
      <c r="G81" s="39"/>
      <c r="H81" s="39"/>
      <c r="I81" s="39"/>
      <c r="J81" s="40"/>
    </row>
    <row r="82" spans="1:11" ht="23.25" customHeight="1">
      <c r="A82" s="204"/>
      <c r="B82" s="226"/>
      <c r="C82" s="85" t="s">
        <v>63</v>
      </c>
      <c r="D82" s="108" t="s">
        <v>12</v>
      </c>
      <c r="E82" s="105">
        <f>F82+G82+H82+I82+J82</f>
        <v>3004.3</v>
      </c>
      <c r="F82" s="109">
        <v>3004.3</v>
      </c>
      <c r="G82" s="49"/>
      <c r="H82" s="49"/>
      <c r="I82" s="49"/>
      <c r="J82" s="50"/>
      <c r="K82" s="3">
        <v>2956.2</v>
      </c>
    </row>
    <row r="83" spans="1:10" ht="21" customHeight="1">
      <c r="A83" s="204"/>
      <c r="B83" s="226"/>
      <c r="C83" s="110" t="s">
        <v>64</v>
      </c>
      <c r="D83" s="108" t="s">
        <v>12</v>
      </c>
      <c r="E83" s="105">
        <f>F83</f>
        <v>3550</v>
      </c>
      <c r="F83" s="109">
        <v>3550</v>
      </c>
      <c r="G83" s="49"/>
      <c r="H83" s="49"/>
      <c r="I83" s="49"/>
      <c r="J83" s="50"/>
    </row>
    <row r="84" spans="1:11" ht="21" customHeight="1">
      <c r="A84" s="204"/>
      <c r="B84" s="226"/>
      <c r="C84" s="85" t="s">
        <v>65</v>
      </c>
      <c r="D84" s="108" t="s">
        <v>12</v>
      </c>
      <c r="E84" s="111">
        <f>F84</f>
        <v>1166</v>
      </c>
      <c r="F84" s="109">
        <v>1166</v>
      </c>
      <c r="G84" s="49"/>
      <c r="H84" s="49"/>
      <c r="I84" s="49"/>
      <c r="J84" s="50"/>
      <c r="K84" s="3">
        <v>1165.5</v>
      </c>
    </row>
    <row r="85" spans="1:11" ht="18" customHeight="1">
      <c r="A85" s="204"/>
      <c r="B85" s="226"/>
      <c r="C85" s="80" t="s">
        <v>66</v>
      </c>
      <c r="D85" s="102" t="s">
        <v>12</v>
      </c>
      <c r="E85" s="105">
        <f>F85</f>
        <v>1305.4</v>
      </c>
      <c r="F85" s="109">
        <v>1305.4</v>
      </c>
      <c r="G85" s="49"/>
      <c r="H85" s="49"/>
      <c r="I85" s="49"/>
      <c r="J85" s="50"/>
      <c r="K85" s="3">
        <v>1305.4</v>
      </c>
    </row>
    <row r="86" spans="1:10" ht="18" customHeight="1">
      <c r="A86" s="204"/>
      <c r="B86" s="226"/>
      <c r="C86" s="74" t="s">
        <v>67</v>
      </c>
      <c r="D86" s="108" t="s">
        <v>12</v>
      </c>
      <c r="E86" s="112">
        <f>F86</f>
        <v>560</v>
      </c>
      <c r="F86" s="109">
        <v>560</v>
      </c>
      <c r="G86" s="49"/>
      <c r="H86" s="49"/>
      <c r="I86" s="49"/>
      <c r="J86" s="50"/>
    </row>
    <row r="87" spans="1:12" ht="33" customHeight="1">
      <c r="A87" s="204"/>
      <c r="B87" s="226"/>
      <c r="C87" s="73" t="s">
        <v>68</v>
      </c>
      <c r="D87" s="113" t="s">
        <v>12</v>
      </c>
      <c r="E87" s="114">
        <f aca="true" t="shared" si="1" ref="E87:E92">G87</f>
        <v>3768.816</v>
      </c>
      <c r="F87" s="64"/>
      <c r="G87" s="65">
        <v>3768.816</v>
      </c>
      <c r="H87" s="39"/>
      <c r="I87" s="39"/>
      <c r="J87" s="40"/>
      <c r="L87" s="37"/>
    </row>
    <row r="88" spans="1:12" ht="18" customHeight="1">
      <c r="A88" s="204"/>
      <c r="B88" s="226"/>
      <c r="C88" s="73" t="s">
        <v>69</v>
      </c>
      <c r="D88" s="113" t="s">
        <v>12</v>
      </c>
      <c r="E88" s="114">
        <f t="shared" si="1"/>
        <v>2622.4</v>
      </c>
      <c r="F88" s="64"/>
      <c r="G88" s="65">
        <v>2622.4</v>
      </c>
      <c r="H88" s="39"/>
      <c r="I88" s="39"/>
      <c r="J88" s="40"/>
      <c r="L88" s="37"/>
    </row>
    <row r="89" spans="1:12" ht="18" customHeight="1">
      <c r="A89" s="204"/>
      <c r="B89" s="226"/>
      <c r="C89" s="73" t="s">
        <v>70</v>
      </c>
      <c r="D89" s="113" t="s">
        <v>12</v>
      </c>
      <c r="E89" s="114">
        <f t="shared" si="1"/>
        <v>666.5</v>
      </c>
      <c r="F89" s="64"/>
      <c r="G89" s="65">
        <v>666.5</v>
      </c>
      <c r="H89" s="39"/>
      <c r="I89" s="39"/>
      <c r="J89" s="40"/>
      <c r="L89" s="37"/>
    </row>
    <row r="90" spans="1:12" ht="18" customHeight="1">
      <c r="A90" s="204"/>
      <c r="B90" s="226"/>
      <c r="C90" s="73" t="s">
        <v>71</v>
      </c>
      <c r="D90" s="58" t="s">
        <v>19</v>
      </c>
      <c r="E90" s="114">
        <f t="shared" si="1"/>
        <v>326.685</v>
      </c>
      <c r="F90" s="64"/>
      <c r="G90" s="65">
        <v>326.685</v>
      </c>
      <c r="H90" s="39"/>
      <c r="I90" s="39"/>
      <c r="J90" s="40"/>
      <c r="L90" s="37"/>
    </row>
    <row r="91" spans="1:12" ht="18.75" customHeight="1">
      <c r="A91" s="204"/>
      <c r="B91" s="226"/>
      <c r="C91" s="73" t="s">
        <v>72</v>
      </c>
      <c r="D91" s="58" t="s">
        <v>19</v>
      </c>
      <c r="E91" s="114">
        <f t="shared" si="1"/>
        <v>1259.304</v>
      </c>
      <c r="F91" s="115"/>
      <c r="G91" s="65">
        <v>1259.304</v>
      </c>
      <c r="H91" s="39"/>
      <c r="I91" s="39"/>
      <c r="J91" s="40"/>
      <c r="K91" s="3">
        <v>533.6</v>
      </c>
      <c r="L91" s="37"/>
    </row>
    <row r="92" spans="1:12" ht="22.5" customHeight="1">
      <c r="A92" s="204"/>
      <c r="B92" s="226"/>
      <c r="C92" s="116" t="s">
        <v>73</v>
      </c>
      <c r="D92" s="92" t="s">
        <v>18</v>
      </c>
      <c r="E92" s="117">
        <f t="shared" si="1"/>
        <v>2989.2</v>
      </c>
      <c r="F92" s="118"/>
      <c r="G92" s="119">
        <v>2989.2</v>
      </c>
      <c r="H92" s="29"/>
      <c r="I92" s="29"/>
      <c r="J92" s="120"/>
      <c r="L92" s="37"/>
    </row>
    <row r="93" spans="1:11" ht="24" customHeight="1">
      <c r="A93" s="227"/>
      <c r="B93" s="228" t="s">
        <v>74</v>
      </c>
      <c r="C93" s="229"/>
      <c r="D93" s="52" t="s">
        <v>12</v>
      </c>
      <c r="E93" s="54">
        <f>SUM(F93:J93)</f>
        <v>109866.116</v>
      </c>
      <c r="F93" s="55">
        <f>F62+F63+F64+F66+F67+F68+F69+F71+F72+F73+F74+F75+F76+F77+F79+F80+F82+F83+F84+F85+F86</f>
        <v>82808.4</v>
      </c>
      <c r="G93" s="55">
        <f>G62+G87+G88+G89</f>
        <v>12057.715999999999</v>
      </c>
      <c r="H93" s="55">
        <f>H62</f>
        <v>5000</v>
      </c>
      <c r="I93" s="55">
        <f>I62</f>
        <v>5000</v>
      </c>
      <c r="J93" s="55">
        <f>J62</f>
        <v>5000</v>
      </c>
      <c r="K93" s="121">
        <f>K62+K63+K64+K66+K67+K68+K69+K71+K72+K73+K74+K75+K76+K77+K79+K80+K82+K83+K84+K85+K91</f>
        <v>61559.2</v>
      </c>
    </row>
    <row r="94" spans="1:11" ht="18.75" customHeight="1">
      <c r="A94" s="227"/>
      <c r="B94" s="228"/>
      <c r="C94" s="229"/>
      <c r="D94" s="88" t="s">
        <v>19</v>
      </c>
      <c r="E94" s="122">
        <f>SUM(F94:J94)</f>
        <v>11585.989</v>
      </c>
      <c r="F94" s="123">
        <f>F78</f>
        <v>2000</v>
      </c>
      <c r="G94" s="123">
        <f>G78+G90+G91</f>
        <v>3585.989</v>
      </c>
      <c r="H94" s="123">
        <f>H78</f>
        <v>2000</v>
      </c>
      <c r="I94" s="123">
        <f>I78</f>
        <v>2000</v>
      </c>
      <c r="J94" s="123">
        <f>J78</f>
        <v>2000</v>
      </c>
      <c r="K94" s="124" t="e">
        <f>K58+K115</f>
        <v>#REF!</v>
      </c>
    </row>
    <row r="95" spans="1:11" ht="32.25" customHeight="1">
      <c r="A95" s="227"/>
      <c r="B95" s="228"/>
      <c r="C95" s="229"/>
      <c r="D95" s="52" t="s">
        <v>18</v>
      </c>
      <c r="E95" s="54">
        <v>8465.172</v>
      </c>
      <c r="F95" s="55">
        <f>F70+F81+F65</f>
        <v>4756.62</v>
      </c>
      <c r="G95" s="55">
        <f>G92</f>
        <v>2989.2</v>
      </c>
      <c r="H95" s="68"/>
      <c r="I95" s="68"/>
      <c r="J95" s="68"/>
      <c r="K95" s="124"/>
    </row>
    <row r="96" spans="1:11" ht="15.75" customHeight="1">
      <c r="A96" s="204" t="s">
        <v>75</v>
      </c>
      <c r="B96" s="204" t="s">
        <v>76</v>
      </c>
      <c r="C96" s="230" t="s">
        <v>77</v>
      </c>
      <c r="D96" s="231" t="s">
        <v>12</v>
      </c>
      <c r="E96" s="232">
        <f>F96+G96+H96+I96+J96</f>
        <v>115200</v>
      </c>
      <c r="F96" s="233">
        <v>26600</v>
      </c>
      <c r="G96" s="234">
        <v>20300</v>
      </c>
      <c r="H96" s="234">
        <v>20300</v>
      </c>
      <c r="I96" s="234">
        <v>20500</v>
      </c>
      <c r="J96" s="235">
        <v>27500</v>
      </c>
      <c r="K96" s="236">
        <v>20987.8</v>
      </c>
    </row>
    <row r="97" spans="1:11" ht="17.25" customHeight="1">
      <c r="A97" s="204"/>
      <c r="B97" s="204"/>
      <c r="C97" s="230"/>
      <c r="D97" s="231"/>
      <c r="E97" s="232"/>
      <c r="F97" s="233"/>
      <c r="G97" s="234"/>
      <c r="H97" s="234"/>
      <c r="I97" s="234"/>
      <c r="J97" s="235"/>
      <c r="K97" s="236"/>
    </row>
    <row r="98" spans="1:10" ht="18" customHeight="1">
      <c r="A98" s="204"/>
      <c r="B98" s="204"/>
      <c r="C98" s="230"/>
      <c r="D98" s="67" t="s">
        <v>18</v>
      </c>
      <c r="E98" s="98">
        <f>G98+H98+I98+F98</f>
        <v>14603.488</v>
      </c>
      <c r="F98" s="125"/>
      <c r="G98" s="39">
        <v>983.488</v>
      </c>
      <c r="H98" s="39">
        <v>8040</v>
      </c>
      <c r="I98" s="39">
        <v>5580</v>
      </c>
      <c r="J98" s="40"/>
    </row>
    <row r="99" spans="1:11" ht="15.75" customHeight="1">
      <c r="A99" s="204"/>
      <c r="B99" s="204"/>
      <c r="C99" s="237" t="s">
        <v>78</v>
      </c>
      <c r="D99" s="238" t="s">
        <v>12</v>
      </c>
      <c r="E99" s="232">
        <f>F99+G99+H99+I99+J99</f>
        <v>26419.782</v>
      </c>
      <c r="F99" s="239">
        <v>9472.752</v>
      </c>
      <c r="G99" s="240">
        <v>8706.03</v>
      </c>
      <c r="H99" s="241">
        <v>2241</v>
      </c>
      <c r="I99" s="241">
        <v>3000</v>
      </c>
      <c r="J99" s="242">
        <v>3000</v>
      </c>
      <c r="K99" s="236">
        <v>988.9</v>
      </c>
    </row>
    <row r="100" spans="1:11" ht="21" customHeight="1">
      <c r="A100" s="204"/>
      <c r="B100" s="204"/>
      <c r="C100" s="237"/>
      <c r="D100" s="238"/>
      <c r="E100" s="232"/>
      <c r="F100" s="239"/>
      <c r="G100" s="240"/>
      <c r="H100" s="240"/>
      <c r="I100" s="240"/>
      <c r="J100" s="242"/>
      <c r="K100" s="236"/>
    </row>
    <row r="101" spans="1:10" ht="30" customHeight="1">
      <c r="A101" s="204"/>
      <c r="B101" s="204"/>
      <c r="C101" s="243" t="s">
        <v>79</v>
      </c>
      <c r="D101" s="73" t="s">
        <v>14</v>
      </c>
      <c r="E101" s="98">
        <f>SUM(F101:J101)</f>
        <v>786852.9</v>
      </c>
      <c r="F101" s="64"/>
      <c r="G101" s="39">
        <v>196713.23</v>
      </c>
      <c r="H101" s="39">
        <v>196713.23</v>
      </c>
      <c r="I101" s="39">
        <v>196713.22</v>
      </c>
      <c r="J101" s="40">
        <v>196713.22</v>
      </c>
    </row>
    <row r="102" spans="1:10" ht="24.75" customHeight="1">
      <c r="A102" s="204"/>
      <c r="B102" s="204"/>
      <c r="C102" s="243"/>
      <c r="D102" s="73" t="s">
        <v>80</v>
      </c>
      <c r="E102" s="114">
        <f>SUM(G102:J102)</f>
        <v>87428.1</v>
      </c>
      <c r="F102" s="64"/>
      <c r="G102" s="39">
        <v>21857.03</v>
      </c>
      <c r="H102" s="39">
        <v>21857.02</v>
      </c>
      <c r="I102" s="39">
        <v>21857.025</v>
      </c>
      <c r="J102" s="40">
        <v>21857.025</v>
      </c>
    </row>
    <row r="103" spans="1:11" ht="36" customHeight="1">
      <c r="A103" s="204"/>
      <c r="B103" s="204"/>
      <c r="C103" s="244" t="s">
        <v>81</v>
      </c>
      <c r="D103" s="73" t="s">
        <v>12</v>
      </c>
      <c r="E103" s="98">
        <f>SUM(F103:J103)</f>
        <v>75000</v>
      </c>
      <c r="F103" s="64"/>
      <c r="G103" s="39">
        <f>10000</f>
        <v>10000</v>
      </c>
      <c r="H103" s="39">
        <f>15000</f>
        <v>15000</v>
      </c>
      <c r="I103" s="39">
        <f>25000</f>
        <v>25000</v>
      </c>
      <c r="J103" s="40">
        <f>25000</f>
        <v>25000</v>
      </c>
      <c r="K103" s="37"/>
    </row>
    <row r="104" spans="1:11" ht="20.25" customHeight="1">
      <c r="A104" s="204"/>
      <c r="B104" s="204"/>
      <c r="C104" s="244"/>
      <c r="D104" s="67" t="s">
        <v>18</v>
      </c>
      <c r="E104" s="98">
        <f>G104</f>
        <v>9363.466</v>
      </c>
      <c r="F104" s="64"/>
      <c r="G104" s="39">
        <v>9363.466</v>
      </c>
      <c r="H104" s="39"/>
      <c r="I104" s="39"/>
      <c r="J104" s="40"/>
      <c r="K104" s="37"/>
    </row>
    <row r="105" spans="1:11" ht="20.25" customHeight="1">
      <c r="A105" s="204"/>
      <c r="B105" s="204"/>
      <c r="C105" s="244"/>
      <c r="D105" s="73" t="s">
        <v>19</v>
      </c>
      <c r="E105" s="98">
        <f>G105</f>
        <v>2747.154</v>
      </c>
      <c r="F105" s="64"/>
      <c r="G105" s="65">
        <v>2747.154</v>
      </c>
      <c r="H105" s="39"/>
      <c r="I105" s="39"/>
      <c r="J105" s="40"/>
      <c r="K105" s="37"/>
    </row>
    <row r="106" spans="1:10" ht="33" customHeight="1">
      <c r="A106" s="204"/>
      <c r="B106" s="204"/>
      <c r="C106" s="95" t="s">
        <v>82</v>
      </c>
      <c r="D106" s="126" t="s">
        <v>18</v>
      </c>
      <c r="E106" s="98">
        <f>G106</f>
        <v>719.352</v>
      </c>
      <c r="F106" s="64"/>
      <c r="G106" s="39">
        <v>719.352</v>
      </c>
      <c r="H106" s="39"/>
      <c r="I106" s="39"/>
      <c r="J106" s="40"/>
    </row>
    <row r="107" spans="1:10" ht="15.75" customHeight="1">
      <c r="A107" s="204"/>
      <c r="B107" s="204"/>
      <c r="C107" s="245" t="s">
        <v>83</v>
      </c>
      <c r="D107" s="73" t="s">
        <v>12</v>
      </c>
      <c r="E107" s="127">
        <f>F107</f>
        <v>3100</v>
      </c>
      <c r="F107" s="103">
        <v>3100</v>
      </c>
      <c r="G107" s="39"/>
      <c r="H107" s="39"/>
      <c r="I107" s="39"/>
      <c r="J107" s="40"/>
    </row>
    <row r="108" spans="1:10" ht="52.5" customHeight="1">
      <c r="A108" s="204"/>
      <c r="B108" s="204"/>
      <c r="C108" s="245"/>
      <c r="D108" s="74" t="s">
        <v>20</v>
      </c>
      <c r="E108" s="128">
        <f>F108</f>
        <v>17000</v>
      </c>
      <c r="F108" s="129">
        <v>17000</v>
      </c>
      <c r="G108" s="49"/>
      <c r="H108" s="49"/>
      <c r="I108" s="49"/>
      <c r="J108" s="50"/>
    </row>
    <row r="109" spans="1:11" ht="21" customHeight="1">
      <c r="A109" s="204"/>
      <c r="B109" s="204"/>
      <c r="C109" s="245"/>
      <c r="D109" s="73" t="s">
        <v>84</v>
      </c>
      <c r="E109" s="127">
        <f>F109</f>
        <v>1475.876</v>
      </c>
      <c r="F109" s="129">
        <v>1475.876</v>
      </c>
      <c r="G109" s="49"/>
      <c r="H109" s="49"/>
      <c r="I109" s="49"/>
      <c r="J109" s="50"/>
      <c r="K109" s="3">
        <v>0</v>
      </c>
    </row>
    <row r="110" spans="1:10" ht="39" customHeight="1">
      <c r="A110" s="204"/>
      <c r="B110" s="204"/>
      <c r="C110" s="246" t="s">
        <v>85</v>
      </c>
      <c r="D110" s="73" t="s">
        <v>12</v>
      </c>
      <c r="E110" s="127">
        <f>G110</f>
        <v>3013.5</v>
      </c>
      <c r="F110" s="129"/>
      <c r="G110" s="49">
        <f>3013.5</f>
        <v>3013.5</v>
      </c>
      <c r="H110" s="49"/>
      <c r="I110" s="49"/>
      <c r="J110" s="50"/>
    </row>
    <row r="111" spans="1:10" ht="31.5" customHeight="1">
      <c r="A111" s="204"/>
      <c r="B111" s="204"/>
      <c r="C111" s="246"/>
      <c r="D111" s="73" t="s">
        <v>14</v>
      </c>
      <c r="E111" s="128">
        <f>G111</f>
        <v>15500</v>
      </c>
      <c r="F111" s="130"/>
      <c r="G111" s="39">
        <v>15500</v>
      </c>
      <c r="H111" s="39"/>
      <c r="I111" s="39"/>
      <c r="J111" s="40"/>
    </row>
    <row r="112" spans="1:10" ht="31.5" customHeight="1">
      <c r="A112" s="204"/>
      <c r="B112" s="204"/>
      <c r="C112" s="131" t="s">
        <v>86</v>
      </c>
      <c r="D112" s="132" t="s">
        <v>12</v>
      </c>
      <c r="E112" s="133">
        <f>F112</f>
        <v>1000</v>
      </c>
      <c r="F112" s="133">
        <v>1000</v>
      </c>
      <c r="G112" s="39"/>
      <c r="H112" s="39"/>
      <c r="I112" s="39"/>
      <c r="J112" s="40"/>
    </row>
    <row r="113" spans="1:11" ht="24" customHeight="1">
      <c r="A113" s="204"/>
      <c r="B113" s="204"/>
      <c r="C113" s="247" t="s">
        <v>87</v>
      </c>
      <c r="D113" s="134" t="s">
        <v>12</v>
      </c>
      <c r="E113" s="135">
        <f>F113</f>
        <v>993.7</v>
      </c>
      <c r="F113" s="136">
        <v>993.7</v>
      </c>
      <c r="G113" s="137"/>
      <c r="H113" s="137"/>
      <c r="I113" s="137"/>
      <c r="J113" s="138"/>
      <c r="K113" s="3">
        <v>940.5</v>
      </c>
    </row>
    <row r="114" spans="1:10" ht="25.5" customHeight="1">
      <c r="A114" s="204"/>
      <c r="B114" s="204"/>
      <c r="C114" s="247"/>
      <c r="D114" s="87" t="s">
        <v>19</v>
      </c>
      <c r="E114" s="139">
        <f>G114</f>
        <v>500</v>
      </c>
      <c r="F114" s="140"/>
      <c r="G114" s="141">
        <v>500</v>
      </c>
      <c r="H114" s="142"/>
      <c r="I114" s="142"/>
      <c r="J114" s="143"/>
    </row>
    <row r="115" spans="1:58" ht="16.5" customHeight="1">
      <c r="A115" s="248"/>
      <c r="B115" s="249" t="s">
        <v>88</v>
      </c>
      <c r="C115" s="218"/>
      <c r="D115" s="144" t="s">
        <v>12</v>
      </c>
      <c r="E115" s="122">
        <f>SUM(F115:J115)</f>
        <v>312155.082</v>
      </c>
      <c r="F115" s="145">
        <f>F96+F107+F99+F110+F113+F112</f>
        <v>41166.452</v>
      </c>
      <c r="G115" s="123">
        <f>G96+G99+G103+G110+G102</f>
        <v>63876.56</v>
      </c>
      <c r="H115" s="123">
        <f>H96+H102+H99+H103</f>
        <v>59398.020000000004</v>
      </c>
      <c r="I115" s="123">
        <f>I96+I103+I99+I102</f>
        <v>70357.025</v>
      </c>
      <c r="J115" s="123">
        <f>J96+J103+J99+J102</f>
        <v>77357.025</v>
      </c>
      <c r="K115" s="146" t="e">
        <f>K96+K107+K99+K110+#REF!+K113</f>
        <v>#REF!</v>
      </c>
      <c r="L115"/>
      <c r="M115" s="147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ht="16.5" customHeight="1">
      <c r="A116" s="248"/>
      <c r="B116" s="249"/>
      <c r="C116" s="218"/>
      <c r="D116" s="148" t="s">
        <v>14</v>
      </c>
      <c r="E116" s="122">
        <f>SUM(F116:J116)</f>
        <v>802352.9</v>
      </c>
      <c r="F116" s="78"/>
      <c r="G116" s="78">
        <f>G101+G111</f>
        <v>212213.23</v>
      </c>
      <c r="H116" s="78">
        <f>H101</f>
        <v>196713.23</v>
      </c>
      <c r="I116" s="78">
        <f>I101</f>
        <v>196713.22</v>
      </c>
      <c r="J116" s="78">
        <f>J101</f>
        <v>196713.22</v>
      </c>
      <c r="K116" s="37" t="e">
        <f>K115-F115</f>
        <v>#REF!</v>
      </c>
      <c r="L116"/>
      <c r="M116" s="147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ht="45" customHeight="1">
      <c r="A117" s="248"/>
      <c r="B117" s="249"/>
      <c r="C117" s="218"/>
      <c r="D117" s="69" t="s">
        <v>18</v>
      </c>
      <c r="E117" s="54">
        <v>23966.954</v>
      </c>
      <c r="F117" s="55">
        <f>F98</f>
        <v>0</v>
      </c>
      <c r="G117" s="55">
        <f>G98+G106+G104</f>
        <v>11066.306</v>
      </c>
      <c r="H117" s="55">
        <f>H98+H106</f>
        <v>8040</v>
      </c>
      <c r="I117" s="55">
        <f>I98</f>
        <v>5580</v>
      </c>
      <c r="J117" s="55"/>
      <c r="M117" s="14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ht="29.25" customHeight="1">
      <c r="A118" s="248"/>
      <c r="B118" s="249"/>
      <c r="C118" s="218"/>
      <c r="D118" s="69" t="s">
        <v>89</v>
      </c>
      <c r="E118" s="54">
        <f>F118+G118</f>
        <v>1475.876</v>
      </c>
      <c r="F118" s="55">
        <f>F109</f>
        <v>1475.876</v>
      </c>
      <c r="G118" s="55">
        <f>G109</f>
        <v>0</v>
      </c>
      <c r="H118" s="55"/>
      <c r="I118" s="55"/>
      <c r="J118" s="55"/>
      <c r="M118" s="147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ht="22.5" customHeight="1">
      <c r="A119" s="248"/>
      <c r="B119" s="249"/>
      <c r="C119" s="218"/>
      <c r="D119" s="69" t="s">
        <v>20</v>
      </c>
      <c r="E119" s="54">
        <f>SUM(F119:J119)</f>
        <v>17000</v>
      </c>
      <c r="F119" s="55">
        <f>F108</f>
        <v>17000</v>
      </c>
      <c r="G119" s="55">
        <f>G108</f>
        <v>0</v>
      </c>
      <c r="H119" s="55"/>
      <c r="I119" s="55"/>
      <c r="J119" s="55"/>
      <c r="M119" s="147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ht="22.5" customHeight="1">
      <c r="A120" s="248"/>
      <c r="B120" s="249"/>
      <c r="C120" s="218"/>
      <c r="D120" s="88" t="s">
        <v>19</v>
      </c>
      <c r="E120" s="54">
        <f>G120</f>
        <v>3247.154</v>
      </c>
      <c r="F120" s="149"/>
      <c r="G120" s="150">
        <f>G114+G105</f>
        <v>3247.154</v>
      </c>
      <c r="H120" s="150"/>
      <c r="I120" s="150"/>
      <c r="J120" s="151"/>
      <c r="M120" s="147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ht="17.25" customHeight="1">
      <c r="A121" s="220" t="s">
        <v>90</v>
      </c>
      <c r="B121" s="250" t="s">
        <v>91</v>
      </c>
      <c r="C121" s="251" t="s">
        <v>92</v>
      </c>
      <c r="D121" s="218" t="s">
        <v>19</v>
      </c>
      <c r="E121" s="208">
        <f>G121+H121+I121+J121</f>
        <v>4000</v>
      </c>
      <c r="F121" s="252"/>
      <c r="G121" s="253">
        <v>1000</v>
      </c>
      <c r="H121" s="253">
        <v>1000</v>
      </c>
      <c r="I121" s="253">
        <v>1000</v>
      </c>
      <c r="J121" s="254">
        <v>1000</v>
      </c>
      <c r="M121" s="147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ht="31.5" customHeight="1">
      <c r="A122" s="220"/>
      <c r="B122" s="250"/>
      <c r="C122" s="251"/>
      <c r="D122" s="218"/>
      <c r="E122" s="208"/>
      <c r="F122" s="252"/>
      <c r="G122" s="253"/>
      <c r="H122" s="253"/>
      <c r="I122" s="253"/>
      <c r="J122" s="254"/>
      <c r="M122" s="147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ht="32.25" customHeight="1">
      <c r="A123" s="220"/>
      <c r="B123" s="250"/>
      <c r="C123" s="251"/>
      <c r="D123" s="152" t="s">
        <v>18</v>
      </c>
      <c r="E123" s="42">
        <f>G123+H123+I123+J123+F123</f>
        <v>5400</v>
      </c>
      <c r="F123" s="153">
        <v>800</v>
      </c>
      <c r="G123" s="154">
        <v>1200</v>
      </c>
      <c r="H123" s="154">
        <v>1600</v>
      </c>
      <c r="I123" s="154">
        <v>800</v>
      </c>
      <c r="J123" s="154">
        <v>1000</v>
      </c>
      <c r="M123" s="147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ht="24.75" customHeight="1">
      <c r="A124" s="70"/>
      <c r="B124" s="219" t="s">
        <v>93</v>
      </c>
      <c r="C124" s="218"/>
      <c r="D124" s="52" t="s">
        <v>19</v>
      </c>
      <c r="E124" s="155">
        <f>F124+G124+H124+I124+J124</f>
        <v>4000</v>
      </c>
      <c r="F124" s="55"/>
      <c r="G124" s="55">
        <f>G121</f>
        <v>1000</v>
      </c>
      <c r="H124" s="55">
        <f>H121</f>
        <v>1000</v>
      </c>
      <c r="I124" s="55">
        <f>I121</f>
        <v>1000</v>
      </c>
      <c r="J124" s="55">
        <f>J121</f>
        <v>1000</v>
      </c>
      <c r="M124" s="147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ht="33" customHeight="1">
      <c r="A125" s="156"/>
      <c r="B125" s="219"/>
      <c r="C125" s="218"/>
      <c r="D125" s="157" t="s">
        <v>18</v>
      </c>
      <c r="E125" s="158">
        <f>F125+G125+H125+I125+J125</f>
        <v>5400</v>
      </c>
      <c r="F125" s="159">
        <f>F123</f>
        <v>800</v>
      </c>
      <c r="G125" s="160">
        <f>G123</f>
        <v>1200</v>
      </c>
      <c r="H125" s="159">
        <f>H123</f>
        <v>1600</v>
      </c>
      <c r="I125" s="160">
        <f>I123</f>
        <v>800</v>
      </c>
      <c r="J125" s="159">
        <f>J123</f>
        <v>1000</v>
      </c>
      <c r="M125" s="147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12" s="147" customFormat="1" ht="47.25" customHeight="1">
      <c r="A126" s="255" t="s">
        <v>94</v>
      </c>
      <c r="B126" s="256" t="s">
        <v>95</v>
      </c>
      <c r="C126" s="21" t="s">
        <v>96</v>
      </c>
      <c r="D126" s="21" t="s">
        <v>12</v>
      </c>
      <c r="E126" s="55">
        <f>F126+G126+H126+I126+J126</f>
        <v>170400</v>
      </c>
      <c r="F126" s="161">
        <v>50400</v>
      </c>
      <c r="G126" s="24">
        <v>30000</v>
      </c>
      <c r="H126" s="24">
        <v>30000</v>
      </c>
      <c r="I126" s="24">
        <v>30000</v>
      </c>
      <c r="J126" s="162">
        <v>30000</v>
      </c>
      <c r="K126" s="6">
        <f>24400+6000</f>
        <v>30400</v>
      </c>
      <c r="L126" s="6"/>
    </row>
    <row r="127" spans="1:12" s="147" customFormat="1" ht="81" customHeight="1">
      <c r="A127" s="255"/>
      <c r="B127" s="256"/>
      <c r="C127" s="73" t="s">
        <v>97</v>
      </c>
      <c r="D127" s="73" t="s">
        <v>12</v>
      </c>
      <c r="E127" s="55">
        <f>SUM(F127:J127)</f>
        <v>4847</v>
      </c>
      <c r="F127" s="163">
        <v>847</v>
      </c>
      <c r="G127" s="65">
        <v>550</v>
      </c>
      <c r="H127" s="65">
        <v>1050</v>
      </c>
      <c r="I127" s="65">
        <v>1150</v>
      </c>
      <c r="J127" s="164">
        <v>1250</v>
      </c>
      <c r="K127" s="6">
        <v>550</v>
      </c>
      <c r="L127" s="6"/>
    </row>
    <row r="128" spans="1:12" s="147" customFormat="1" ht="21.75" customHeight="1">
      <c r="A128" s="255"/>
      <c r="B128" s="256"/>
      <c r="C128" s="73" t="s">
        <v>98</v>
      </c>
      <c r="D128" s="73" t="s">
        <v>12</v>
      </c>
      <c r="E128" s="165">
        <f>F128</f>
        <v>3727.21</v>
      </c>
      <c r="F128" s="163">
        <v>3727.21</v>
      </c>
      <c r="G128" s="65"/>
      <c r="H128" s="65"/>
      <c r="I128" s="65"/>
      <c r="J128" s="164"/>
      <c r="K128" s="6">
        <v>3631.5</v>
      </c>
      <c r="L128" s="6"/>
    </row>
    <row r="129" spans="1:12" s="147" customFormat="1" ht="33" customHeight="1">
      <c r="A129" s="255"/>
      <c r="B129" s="256"/>
      <c r="C129" s="28" t="s">
        <v>99</v>
      </c>
      <c r="D129" s="28" t="s">
        <v>12</v>
      </c>
      <c r="E129" s="55">
        <f>F129</f>
        <v>1209.1</v>
      </c>
      <c r="F129" s="166">
        <v>1209.1</v>
      </c>
      <c r="G129" s="119"/>
      <c r="H129" s="119"/>
      <c r="I129" s="119"/>
      <c r="J129" s="167"/>
      <c r="K129" s="6">
        <v>680</v>
      </c>
      <c r="L129" s="6"/>
    </row>
    <row r="130" spans="1:12" s="147" customFormat="1" ht="29.25" customHeight="1">
      <c r="A130" s="248"/>
      <c r="B130" s="225" t="s">
        <v>100</v>
      </c>
      <c r="C130" s="248"/>
      <c r="D130" s="257" t="s">
        <v>12</v>
      </c>
      <c r="E130" s="258">
        <f>E126+E127+E128+E129</f>
        <v>180183.31</v>
      </c>
      <c r="F130" s="258">
        <f>F126+F127+F128+F129</f>
        <v>56183.31</v>
      </c>
      <c r="G130" s="258">
        <f>G126+G127</f>
        <v>30550</v>
      </c>
      <c r="H130" s="258">
        <f>H126+H127</f>
        <v>31050</v>
      </c>
      <c r="I130" s="258">
        <f>I126+I127</f>
        <v>31150</v>
      </c>
      <c r="J130" s="259">
        <f>J126+J127</f>
        <v>31250</v>
      </c>
      <c r="K130" s="260">
        <f>K126+K127+K128+K129</f>
        <v>35261.5</v>
      </c>
      <c r="L130" s="6"/>
    </row>
    <row r="131" spans="1:12" s="147" customFormat="1" ht="25.5" customHeight="1">
      <c r="A131" s="248"/>
      <c r="B131" s="225"/>
      <c r="C131" s="248"/>
      <c r="D131" s="257"/>
      <c r="E131" s="258"/>
      <c r="F131" s="258"/>
      <c r="G131" s="258"/>
      <c r="H131" s="258"/>
      <c r="I131" s="258"/>
      <c r="J131" s="259"/>
      <c r="K131" s="260"/>
      <c r="L131" s="6"/>
    </row>
    <row r="132" spans="1:58" ht="16.5" customHeight="1">
      <c r="A132" s="261" t="s">
        <v>101</v>
      </c>
      <c r="B132" s="261"/>
      <c r="C132" s="261"/>
      <c r="D132" s="7" t="s">
        <v>102</v>
      </c>
      <c r="E132" s="168">
        <f>E35+E43+E44+E45+E58+E59+E60+E61+E93+E94+E95+E115+E116+E117+E118+E119+E124+E130+E125+E120</f>
        <v>2222467.903</v>
      </c>
      <c r="F132" s="169">
        <f>SUM(F133:F138)</f>
        <v>346100.418</v>
      </c>
      <c r="G132" s="169">
        <f>SUM(G133:G138)</f>
        <v>520752.63699999993</v>
      </c>
      <c r="H132" s="169">
        <f>SUM(H133:H138)</f>
        <v>473238.728</v>
      </c>
      <c r="I132" s="170">
        <f>SUM(I133:I138)</f>
        <v>497555.875</v>
      </c>
      <c r="J132" s="54">
        <f>SUM(J133:J138)</f>
        <v>384820.245</v>
      </c>
      <c r="K132" s="37" t="e">
        <f>K130+#REF!</f>
        <v>#REF!</v>
      </c>
      <c r="M132" s="171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ht="16.5" customHeight="1">
      <c r="A133" s="262" t="s">
        <v>103</v>
      </c>
      <c r="B133" s="262"/>
      <c r="C133" s="262"/>
      <c r="D133" s="172" t="s">
        <v>12</v>
      </c>
      <c r="E133" s="54">
        <f>F133+G133+H133+I133+J133</f>
        <v>880418.947</v>
      </c>
      <c r="F133" s="24">
        <f>F43+F58+F93+F115+F130</f>
        <v>239745.16199999998</v>
      </c>
      <c r="G133" s="173">
        <f>G35+G43+G58+G93+G115+G130</f>
        <v>164420.46</v>
      </c>
      <c r="H133" s="24">
        <f>H35+H58+H93+H115+H130</f>
        <v>148293.64500000002</v>
      </c>
      <c r="I133" s="24">
        <f>I35+I58+I115+I130+I93</f>
        <v>164352.655</v>
      </c>
      <c r="J133" s="174">
        <f>J35+J58+J115+J130+J93</f>
        <v>163607.025</v>
      </c>
      <c r="K133" s="37" t="e">
        <f>F133-K132</f>
        <v>#REF!</v>
      </c>
      <c r="L133" s="175"/>
      <c r="M133" s="176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:58" ht="16.5" customHeight="1">
      <c r="A134" s="262"/>
      <c r="B134" s="262"/>
      <c r="C134" s="262"/>
      <c r="D134" s="52" t="s">
        <v>14</v>
      </c>
      <c r="E134" s="177">
        <f>F134+G134+H134+I134+J134</f>
        <v>1103852.9</v>
      </c>
      <c r="F134" s="65">
        <f>F59</f>
        <v>71250</v>
      </c>
      <c r="G134" s="65">
        <f>G59+G116</f>
        <v>299963.23</v>
      </c>
      <c r="H134" s="65">
        <f>H59+H116</f>
        <v>267963.23</v>
      </c>
      <c r="I134" s="65">
        <f>I59+I116</f>
        <v>267963.22</v>
      </c>
      <c r="J134" s="164">
        <f>J59+J116</f>
        <v>196713.22</v>
      </c>
      <c r="M134" s="147"/>
      <c r="N134"/>
      <c r="O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ht="33" customHeight="1">
      <c r="A135" s="262"/>
      <c r="B135" s="262"/>
      <c r="C135" s="262"/>
      <c r="D135" s="178" t="s">
        <v>18</v>
      </c>
      <c r="E135" s="54">
        <f>F135+G135+H135+I135+J135</f>
        <v>124720.18</v>
      </c>
      <c r="F135" s="65">
        <f>F44+F60+F95+F117+F123</f>
        <v>13629.38</v>
      </c>
      <c r="G135" s="65">
        <f>G44+G60+G95+G117+G125</f>
        <v>28368.947</v>
      </c>
      <c r="H135" s="65">
        <f>H44+H60+H117+H125</f>
        <v>40981.853</v>
      </c>
      <c r="I135" s="65">
        <f>I44+I60+I117+I125</f>
        <v>39240</v>
      </c>
      <c r="J135" s="164">
        <f>J44+J60+J125</f>
        <v>2500</v>
      </c>
      <c r="M135" s="176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ht="16.5" customHeight="1">
      <c r="A136" s="262"/>
      <c r="B136" s="262"/>
      <c r="C136" s="262"/>
      <c r="D136" s="179" t="s">
        <v>19</v>
      </c>
      <c r="E136" s="177">
        <f>F136+G136+H136+I136+J136</f>
        <v>95000</v>
      </c>
      <c r="F136" s="65">
        <f>F45+F94</f>
        <v>3000</v>
      </c>
      <c r="G136" s="65">
        <f>G45+G61+G94+G124+G120</f>
        <v>28000</v>
      </c>
      <c r="H136" s="65">
        <f>H45+H61+H94+H124</f>
        <v>16000</v>
      </c>
      <c r="I136" s="65">
        <f>I45+I61+I94+I124</f>
        <v>26000</v>
      </c>
      <c r="J136" s="164">
        <f>J61+J45+J94+J124</f>
        <v>22000</v>
      </c>
      <c r="M136" s="17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ht="16.5" customHeight="1">
      <c r="A137" s="262"/>
      <c r="B137" s="262"/>
      <c r="C137" s="262"/>
      <c r="D137" s="179" t="s">
        <v>89</v>
      </c>
      <c r="E137" s="177">
        <f>F137</f>
        <v>1475.876</v>
      </c>
      <c r="F137" s="65">
        <f>F118</f>
        <v>1475.876</v>
      </c>
      <c r="G137" s="65"/>
      <c r="H137" s="65"/>
      <c r="I137" s="65"/>
      <c r="J137" s="164"/>
      <c r="M137" s="14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:58" ht="22.5" customHeight="1">
      <c r="A138" s="262"/>
      <c r="B138" s="262"/>
      <c r="C138" s="262"/>
      <c r="D138" s="180" t="s">
        <v>20</v>
      </c>
      <c r="E138" s="54">
        <f>F138</f>
        <v>17000</v>
      </c>
      <c r="F138" s="119">
        <f>F119</f>
        <v>17000</v>
      </c>
      <c r="G138" s="119"/>
      <c r="H138" s="119"/>
      <c r="I138" s="119"/>
      <c r="J138" s="167"/>
      <c r="M138" s="147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spans="1:58" ht="83.25" customHeight="1">
      <c r="A139" s="263" t="s">
        <v>104</v>
      </c>
      <c r="B139" s="263"/>
      <c r="C139" s="263"/>
      <c r="D139" s="263"/>
      <c r="E139" s="263"/>
      <c r="F139" s="263"/>
      <c r="G139" s="263"/>
      <c r="H139" s="263"/>
      <c r="I139" s="263"/>
      <c r="J139" s="263"/>
      <c r="M139" s="147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</row>
    <row r="140" spans="1:58" ht="15" customHeight="1">
      <c r="A140" s="181"/>
      <c r="B140" s="181"/>
      <c r="C140" s="182"/>
      <c r="D140" s="181"/>
      <c r="E140" s="183"/>
      <c r="F140" s="184"/>
      <c r="G140" s="184"/>
      <c r="H140" s="184"/>
      <c r="I140" s="184"/>
      <c r="J140" s="184"/>
      <c r="K140"/>
      <c r="L140"/>
      <c r="M140" s="147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</row>
    <row r="141" spans="1:58" ht="19.5" customHeight="1">
      <c r="A141" s="264" t="s">
        <v>105</v>
      </c>
      <c r="B141" s="264"/>
      <c r="C141" s="264"/>
      <c r="D141" s="181"/>
      <c r="E141" s="183"/>
      <c r="F141" s="265" t="s">
        <v>106</v>
      </c>
      <c r="G141" s="265"/>
      <c r="H141" s="265"/>
      <c r="I141" s="265"/>
      <c r="J141" s="265"/>
      <c r="K141"/>
      <c r="L141"/>
      <c r="M141" s="147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:58" ht="15" customHeight="1">
      <c r="A142" s="264"/>
      <c r="B142" s="264"/>
      <c r="C142" s="264"/>
      <c r="D142" s="185"/>
      <c r="E142" s="186"/>
      <c r="F142" s="265"/>
      <c r="G142" s="265"/>
      <c r="H142" s="265"/>
      <c r="I142" s="265"/>
      <c r="J142" s="265"/>
      <c r="K142"/>
      <c r="L142"/>
      <c r="M142" s="147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ht="15" customHeight="1">
      <c r="A143" s="187"/>
      <c r="B143" s="187"/>
      <c r="C143" s="187"/>
      <c r="D143" s="185"/>
      <c r="E143" s="186"/>
      <c r="F143" s="186"/>
      <c r="G143" s="186"/>
      <c r="H143" s="186"/>
      <c r="I143" s="186"/>
      <c r="J143" s="186"/>
      <c r="K143"/>
      <c r="L143"/>
      <c r="M143" s="147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1:58" ht="15" customHeight="1">
      <c r="K144"/>
      <c r="L144"/>
      <c r="M144" s="147"/>
      <c r="N144" s="188"/>
      <c r="O144"/>
      <c r="P144" s="188"/>
      <c r="Q144"/>
      <c r="R144" s="188"/>
      <c r="S144"/>
      <c r="T144" s="188"/>
      <c r="U144"/>
      <c r="V144" s="188"/>
      <c r="W144"/>
      <c r="X144" s="188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</row>
    <row r="145" spans="11:58" ht="15" customHeight="1">
      <c r="K145"/>
      <c r="L145"/>
      <c r="M145" s="147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</row>
    <row r="146" spans="4:58" ht="15" customHeight="1">
      <c r="D146" s="189"/>
      <c r="E146" s="190"/>
      <c r="K146"/>
      <c r="L146"/>
      <c r="M146" s="147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</row>
    <row r="147" spans="4:58" ht="15" customHeight="1">
      <c r="D147" s="189"/>
      <c r="E147" s="190"/>
      <c r="K147"/>
      <c r="L147"/>
      <c r="M147" s="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</row>
    <row r="148" spans="1:58" ht="15" customHeight="1">
      <c r="A148" s="191"/>
      <c r="B148" s="191"/>
      <c r="C148" s="192"/>
      <c r="D148" s="193"/>
      <c r="E148" s="194"/>
      <c r="F148" s="195"/>
      <c r="G148" s="195"/>
      <c r="H148" s="195"/>
      <c r="I148" s="195"/>
      <c r="J148" s="195"/>
      <c r="K148"/>
      <c r="L148"/>
      <c r="M148" s="147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</row>
    <row r="149" spans="1:58" ht="15" customHeight="1">
      <c r="A149" s="191"/>
      <c r="B149" s="191"/>
      <c r="C149" s="192"/>
      <c r="D149" s="193"/>
      <c r="E149" s="194"/>
      <c r="F149" s="195"/>
      <c r="G149" s="195"/>
      <c r="H149" s="195"/>
      <c r="I149" s="195"/>
      <c r="J149" s="195"/>
      <c r="K149"/>
      <c r="L149"/>
      <c r="M149" s="147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</row>
    <row r="150" spans="1:58" ht="15" customHeight="1">
      <c r="A150" s="191"/>
      <c r="B150" s="191"/>
      <c r="C150" s="192"/>
      <c r="D150" s="193"/>
      <c r="E150" s="194"/>
      <c r="F150" s="195"/>
      <c r="G150" s="195"/>
      <c r="H150" s="195"/>
      <c r="I150" s="195"/>
      <c r="J150" s="195"/>
      <c r="K150"/>
      <c r="L150"/>
      <c r="M150" s="147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</row>
    <row r="151" spans="1:58" ht="15" customHeight="1">
      <c r="A151" s="191"/>
      <c r="B151" s="191"/>
      <c r="C151" s="192"/>
      <c r="D151" s="193"/>
      <c r="E151" s="194"/>
      <c r="F151" s="195"/>
      <c r="G151" s="195"/>
      <c r="H151" s="195"/>
      <c r="I151" s="195"/>
      <c r="J151" s="195"/>
      <c r="K151"/>
      <c r="L151"/>
      <c r="M151" s="147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</row>
    <row r="152" spans="1:58" ht="15" customHeight="1">
      <c r="A152" s="191"/>
      <c r="B152" s="191"/>
      <c r="C152" s="192"/>
      <c r="D152" s="193"/>
      <c r="E152" s="194"/>
      <c r="F152" s="195"/>
      <c r="G152" s="195"/>
      <c r="H152" s="195"/>
      <c r="I152" s="195"/>
      <c r="J152" s="195"/>
      <c r="K152"/>
      <c r="L152"/>
      <c r="M152" s="147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</row>
    <row r="153" spans="1:58" ht="15" customHeight="1">
      <c r="A153" s="191"/>
      <c r="B153" s="191"/>
      <c r="C153" s="192"/>
      <c r="D153" s="193"/>
      <c r="E153" s="194"/>
      <c r="F153" s="195"/>
      <c r="G153" s="195"/>
      <c r="H153" s="195"/>
      <c r="I153" s="195"/>
      <c r="J153" s="195"/>
      <c r="K153"/>
      <c r="L153"/>
      <c r="M153" s="147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</row>
    <row r="154" spans="1:58" ht="15" customHeight="1">
      <c r="A154" s="191"/>
      <c r="B154" s="191"/>
      <c r="C154" s="192"/>
      <c r="D154" s="193"/>
      <c r="E154" s="194"/>
      <c r="F154" s="195"/>
      <c r="G154" s="195"/>
      <c r="H154" s="195"/>
      <c r="I154" s="195"/>
      <c r="J154" s="195"/>
      <c r="K154"/>
      <c r="L154"/>
      <c r="M154" s="147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</row>
    <row r="155" spans="1:58" ht="15" customHeight="1">
      <c r="A155" s="191"/>
      <c r="B155" s="191"/>
      <c r="C155" s="192"/>
      <c r="D155" s="193"/>
      <c r="E155" s="194"/>
      <c r="F155" s="195"/>
      <c r="G155" s="195"/>
      <c r="H155" s="195"/>
      <c r="I155" s="195"/>
      <c r="J155" s="195"/>
      <c r="K155"/>
      <c r="L155"/>
      <c r="M155" s="147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</row>
    <row r="156" spans="1:58" ht="15" customHeight="1">
      <c r="A156" s="191"/>
      <c r="B156" s="191"/>
      <c r="C156" s="192"/>
      <c r="D156" s="193"/>
      <c r="E156" s="194"/>
      <c r="F156" s="195"/>
      <c r="G156" s="195"/>
      <c r="H156" s="195"/>
      <c r="I156" s="195"/>
      <c r="J156" s="195"/>
      <c r="K156"/>
      <c r="L156"/>
      <c r="M156" s="147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</row>
    <row r="157" spans="1:58" ht="15" customHeight="1">
      <c r="A157" s="191"/>
      <c r="B157" s="191"/>
      <c r="C157" s="192"/>
      <c r="D157" s="193"/>
      <c r="E157" s="194"/>
      <c r="F157" s="195"/>
      <c r="G157" s="195"/>
      <c r="H157" s="195"/>
      <c r="I157" s="195"/>
      <c r="J157" s="195"/>
      <c r="K157"/>
      <c r="L157"/>
      <c r="M157" s="14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</row>
    <row r="158" spans="1:58" ht="15" customHeight="1">
      <c r="A158" s="191"/>
      <c r="B158" s="191"/>
      <c r="C158" s="192"/>
      <c r="D158" s="193"/>
      <c r="E158" s="194"/>
      <c r="F158" s="195"/>
      <c r="G158" s="195"/>
      <c r="H158" s="195"/>
      <c r="I158" s="195"/>
      <c r="J158" s="195"/>
      <c r="K158"/>
      <c r="L158"/>
      <c r="M158" s="147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</row>
    <row r="159" spans="1:58" ht="15" customHeight="1">
      <c r="A159" s="191"/>
      <c r="B159" s="191"/>
      <c r="C159" s="192"/>
      <c r="D159" s="193"/>
      <c r="E159" s="194"/>
      <c r="F159" s="195"/>
      <c r="G159" s="195"/>
      <c r="H159" s="195"/>
      <c r="I159" s="195"/>
      <c r="J159" s="195"/>
      <c r="K159"/>
      <c r="L159"/>
      <c r="M159" s="147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</row>
    <row r="160" spans="1:58" ht="15" customHeight="1">
      <c r="A160" s="191"/>
      <c r="B160" s="191"/>
      <c r="C160" s="192"/>
      <c r="D160" s="193"/>
      <c r="E160" s="194"/>
      <c r="F160" s="195"/>
      <c r="G160" s="195"/>
      <c r="H160" s="195"/>
      <c r="I160" s="195"/>
      <c r="J160" s="195"/>
      <c r="K160"/>
      <c r="L160"/>
      <c r="M160" s="147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</row>
    <row r="161" spans="1:58" ht="15" customHeight="1">
      <c r="A161" s="191"/>
      <c r="B161" s="191"/>
      <c r="C161" s="192"/>
      <c r="D161" s="193"/>
      <c r="E161" s="194"/>
      <c r="F161" s="195"/>
      <c r="G161" s="195"/>
      <c r="H161" s="195"/>
      <c r="I161" s="195"/>
      <c r="J161" s="195"/>
      <c r="K161"/>
      <c r="L161"/>
      <c r="M161" s="147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</row>
    <row r="162" spans="1:58" ht="15" customHeight="1">
      <c r="A162" s="191"/>
      <c r="B162" s="191"/>
      <c r="C162" s="192"/>
      <c r="D162" s="193"/>
      <c r="E162" s="194"/>
      <c r="F162" s="195"/>
      <c r="G162" s="195"/>
      <c r="H162" s="195"/>
      <c r="I162" s="195"/>
      <c r="J162" s="195"/>
      <c r="K162"/>
      <c r="L162"/>
      <c r="M162" s="147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</row>
    <row r="163" spans="1:58" ht="15" customHeight="1">
      <c r="A163" s="191"/>
      <c r="B163" s="191"/>
      <c r="C163" s="192"/>
      <c r="D163" s="193"/>
      <c r="E163" s="194"/>
      <c r="F163" s="195"/>
      <c r="G163" s="195"/>
      <c r="H163" s="195"/>
      <c r="I163" s="195"/>
      <c r="J163" s="195"/>
      <c r="K163"/>
      <c r="L163"/>
      <c r="M163" s="147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</row>
    <row r="164" spans="1:58" ht="15" customHeight="1">
      <c r="A164" s="191"/>
      <c r="B164" s="191"/>
      <c r="C164" s="192"/>
      <c r="D164" s="193"/>
      <c r="E164" s="194"/>
      <c r="F164" s="195"/>
      <c r="G164" s="195"/>
      <c r="H164" s="195"/>
      <c r="I164" s="195"/>
      <c r="J164" s="195"/>
      <c r="K164"/>
      <c r="L164"/>
      <c r="M164" s="147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</row>
    <row r="165" spans="1:58" ht="15" customHeight="1">
      <c r="A165" s="191"/>
      <c r="B165" s="191"/>
      <c r="C165" s="192"/>
      <c r="D165" s="193"/>
      <c r="E165" s="194"/>
      <c r="F165" s="195"/>
      <c r="G165" s="195"/>
      <c r="H165" s="195"/>
      <c r="I165" s="195"/>
      <c r="J165" s="195"/>
      <c r="K165"/>
      <c r="L165"/>
      <c r="M165" s="147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</row>
    <row r="166" spans="1:58" ht="15" customHeight="1">
      <c r="A166" s="191"/>
      <c r="B166" s="191"/>
      <c r="C166" s="192"/>
      <c r="D166" s="193"/>
      <c r="E166" s="194"/>
      <c r="F166" s="195"/>
      <c r="G166" s="195"/>
      <c r="H166" s="195"/>
      <c r="I166" s="195"/>
      <c r="J166" s="195"/>
      <c r="K166"/>
      <c r="L166"/>
      <c r="M166" s="147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</row>
    <row r="167" spans="1:58" ht="15" customHeight="1">
      <c r="A167" s="191"/>
      <c r="B167" s="191"/>
      <c r="C167" s="192"/>
      <c r="D167" s="193"/>
      <c r="E167" s="194"/>
      <c r="F167" s="195"/>
      <c r="G167" s="195"/>
      <c r="H167" s="195"/>
      <c r="I167" s="195"/>
      <c r="J167" s="195"/>
      <c r="K167"/>
      <c r="L167"/>
      <c r="M167" s="14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ht="15" customHeight="1">
      <c r="A168" s="191"/>
      <c r="B168" s="191"/>
      <c r="C168" s="192"/>
      <c r="D168" s="193"/>
      <c r="E168" s="194"/>
      <c r="F168" s="195"/>
      <c r="G168" s="195"/>
      <c r="H168" s="195"/>
      <c r="I168" s="195"/>
      <c r="J168" s="195"/>
      <c r="K168"/>
      <c r="L168"/>
      <c r="M168" s="147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ht="15" customHeight="1">
      <c r="A169" s="191"/>
      <c r="B169" s="191"/>
      <c r="C169" s="192"/>
      <c r="D169" s="193"/>
      <c r="E169" s="194"/>
      <c r="F169" s="195"/>
      <c r="G169" s="195"/>
      <c r="H169" s="195"/>
      <c r="I169" s="195"/>
      <c r="J169" s="195"/>
      <c r="K169"/>
      <c r="L169"/>
      <c r="M169" s="147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ht="15" customHeight="1">
      <c r="A170" s="191"/>
      <c r="B170" s="191"/>
      <c r="C170" s="192"/>
      <c r="D170" s="193"/>
      <c r="E170" s="194"/>
      <c r="F170" s="195"/>
      <c r="G170" s="195"/>
      <c r="H170" s="195"/>
      <c r="I170" s="195"/>
      <c r="J170" s="195"/>
      <c r="K170"/>
      <c r="L170"/>
      <c r="M170" s="147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ht="15" customHeight="1">
      <c r="A171" s="191"/>
      <c r="B171" s="191"/>
      <c r="C171" s="192"/>
      <c r="D171" s="193"/>
      <c r="E171" s="194"/>
      <c r="F171" s="195"/>
      <c r="G171" s="195"/>
      <c r="H171" s="195"/>
      <c r="I171" s="195"/>
      <c r="J171" s="195"/>
      <c r="K171"/>
      <c r="L171"/>
      <c r="M171" s="147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ht="15" customHeight="1">
      <c r="A172" s="191"/>
      <c r="B172" s="191"/>
      <c r="C172" s="192"/>
      <c r="D172" s="193"/>
      <c r="E172" s="194"/>
      <c r="F172" s="195"/>
      <c r="G172" s="195"/>
      <c r="H172" s="195"/>
      <c r="I172" s="195"/>
      <c r="J172" s="195"/>
      <c r="K172"/>
      <c r="L172"/>
      <c r="M172" s="147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ht="15" customHeight="1">
      <c r="A173" s="191"/>
      <c r="B173" s="191"/>
      <c r="C173" s="192"/>
      <c r="D173" s="193"/>
      <c r="E173" s="194"/>
      <c r="F173" s="195"/>
      <c r="G173" s="195"/>
      <c r="H173" s="195"/>
      <c r="I173" s="195"/>
      <c r="J173" s="195"/>
      <c r="K173"/>
      <c r="L173"/>
      <c r="M173" s="147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ht="15" customHeight="1">
      <c r="A174" s="191"/>
      <c r="B174" s="191"/>
      <c r="C174" s="192"/>
      <c r="D174" s="193"/>
      <c r="E174" s="194"/>
      <c r="F174" s="195"/>
      <c r="G174" s="195"/>
      <c r="H174" s="195"/>
      <c r="I174" s="195"/>
      <c r="J174" s="195"/>
      <c r="K174"/>
      <c r="L174"/>
      <c r="M174" s="147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ht="15" customHeight="1">
      <c r="A175" s="191"/>
      <c r="B175" s="191"/>
      <c r="C175" s="192"/>
      <c r="D175" s="193"/>
      <c r="E175" s="194"/>
      <c r="F175" s="195"/>
      <c r="G175" s="195"/>
      <c r="H175" s="195"/>
      <c r="I175" s="195"/>
      <c r="J175" s="195"/>
      <c r="K175"/>
      <c r="L175"/>
      <c r="M175" s="147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ht="15" customHeight="1">
      <c r="A176" s="191"/>
      <c r="B176" s="191"/>
      <c r="C176" s="192"/>
      <c r="D176" s="193"/>
      <c r="E176" s="194"/>
      <c r="F176" s="195"/>
      <c r="G176" s="195"/>
      <c r="H176" s="195"/>
      <c r="I176" s="195"/>
      <c r="J176" s="195"/>
      <c r="K176"/>
      <c r="L176"/>
      <c r="M176" s="147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ht="15" customHeight="1">
      <c r="A177" s="191"/>
      <c r="B177" s="191"/>
      <c r="C177" s="192"/>
      <c r="D177" s="193"/>
      <c r="E177" s="194"/>
      <c r="F177" s="195"/>
      <c r="G177" s="195"/>
      <c r="H177" s="195"/>
      <c r="I177" s="195"/>
      <c r="J177" s="195"/>
      <c r="K177"/>
      <c r="L177"/>
      <c r="M177" s="14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ht="15" customHeight="1">
      <c r="A178" s="191"/>
      <c r="B178" s="191"/>
      <c r="C178" s="192"/>
      <c r="D178" s="193"/>
      <c r="E178" s="194"/>
      <c r="F178" s="195"/>
      <c r="G178" s="195"/>
      <c r="H178" s="195"/>
      <c r="I178" s="195"/>
      <c r="J178" s="195"/>
      <c r="K178"/>
      <c r="L178"/>
      <c r="M178" s="147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ht="15" customHeight="1">
      <c r="A179" s="191"/>
      <c r="B179" s="191"/>
      <c r="C179" s="192"/>
      <c r="D179" s="193"/>
      <c r="E179" s="194"/>
      <c r="F179" s="195"/>
      <c r="G179" s="195"/>
      <c r="H179" s="195"/>
      <c r="I179" s="195"/>
      <c r="J179" s="195"/>
      <c r="K179"/>
      <c r="L179"/>
      <c r="M179" s="147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ht="15" customHeight="1">
      <c r="A180" s="191"/>
      <c r="B180" s="191"/>
      <c r="C180" s="192"/>
      <c r="D180" s="193"/>
      <c r="E180" s="194"/>
      <c r="F180" s="195"/>
      <c r="G180" s="195"/>
      <c r="H180" s="195"/>
      <c r="I180" s="195"/>
      <c r="J180" s="195"/>
      <c r="K180"/>
      <c r="L180"/>
      <c r="M180" s="147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ht="15" customHeight="1">
      <c r="A181" s="191"/>
      <c r="B181" s="191"/>
      <c r="C181" s="192"/>
      <c r="D181" s="193"/>
      <c r="E181" s="194"/>
      <c r="F181" s="195"/>
      <c r="G181" s="195"/>
      <c r="H181" s="195"/>
      <c r="I181" s="195"/>
      <c r="J181" s="195"/>
      <c r="K181"/>
      <c r="L181"/>
      <c r="M181" s="147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ht="15" customHeight="1">
      <c r="A182" s="191"/>
      <c r="B182" s="191"/>
      <c r="C182" s="192"/>
      <c r="D182" s="193"/>
      <c r="E182" s="194"/>
      <c r="F182" s="195"/>
      <c r="G182" s="195"/>
      <c r="H182" s="195"/>
      <c r="I182" s="195"/>
      <c r="J182" s="195"/>
      <c r="K182"/>
      <c r="L182"/>
      <c r="M182" s="147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ht="15" customHeight="1">
      <c r="A183" s="191"/>
      <c r="B183" s="191"/>
      <c r="C183" s="192"/>
      <c r="D183" s="193"/>
      <c r="E183" s="194"/>
      <c r="F183" s="195"/>
      <c r="G183" s="195"/>
      <c r="H183" s="195"/>
      <c r="I183" s="195"/>
      <c r="J183" s="195"/>
      <c r="K183"/>
      <c r="L183"/>
      <c r="M183" s="147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ht="15" customHeight="1">
      <c r="A184" s="191"/>
      <c r="B184" s="191"/>
      <c r="C184" s="192"/>
      <c r="D184" s="193"/>
      <c r="E184" s="194"/>
      <c r="F184" s="195"/>
      <c r="G184" s="195"/>
      <c r="H184" s="195"/>
      <c r="I184" s="195"/>
      <c r="J184" s="195"/>
      <c r="K184"/>
      <c r="L184"/>
      <c r="M184" s="147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ht="15" customHeight="1">
      <c r="A185" s="191"/>
      <c r="B185" s="191"/>
      <c r="C185" s="192"/>
      <c r="D185" s="193"/>
      <c r="E185" s="194"/>
      <c r="F185" s="195"/>
      <c r="G185" s="195"/>
      <c r="H185" s="195"/>
      <c r="I185" s="195"/>
      <c r="J185" s="195"/>
      <c r="K185"/>
      <c r="L185"/>
      <c r="M185" s="147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ht="15" customHeight="1">
      <c r="A186" s="191"/>
      <c r="B186" s="191"/>
      <c r="C186" s="192"/>
      <c r="D186" s="193"/>
      <c r="E186" s="194"/>
      <c r="F186" s="195"/>
      <c r="G186" s="195"/>
      <c r="H186" s="195"/>
      <c r="I186" s="195"/>
      <c r="J186" s="195"/>
      <c r="K186"/>
      <c r="L186"/>
      <c r="M186" s="147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ht="15" customHeight="1">
      <c r="A187" s="191"/>
      <c r="B187" s="191"/>
      <c r="C187" s="192"/>
      <c r="D187" s="193"/>
      <c r="E187" s="194"/>
      <c r="F187" s="195"/>
      <c r="G187" s="195"/>
      <c r="H187" s="195"/>
      <c r="I187" s="195"/>
      <c r="J187" s="195"/>
      <c r="K187"/>
      <c r="L187"/>
      <c r="M187" s="14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ht="15" customHeight="1">
      <c r="A188" s="191"/>
      <c r="B188" s="191"/>
      <c r="C188" s="192"/>
      <c r="D188" s="193"/>
      <c r="E188" s="194"/>
      <c r="F188" s="195"/>
      <c r="G188" s="195"/>
      <c r="H188" s="195"/>
      <c r="I188" s="195"/>
      <c r="J188" s="195"/>
      <c r="K188"/>
      <c r="L188"/>
      <c r="M188" s="147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ht="15" customHeight="1">
      <c r="A189" s="191"/>
      <c r="B189" s="191"/>
      <c r="C189" s="192"/>
      <c r="D189" s="193"/>
      <c r="E189" s="194"/>
      <c r="F189" s="195"/>
      <c r="G189" s="195"/>
      <c r="H189" s="195"/>
      <c r="I189" s="195"/>
      <c r="J189" s="195"/>
      <c r="K189"/>
      <c r="L189"/>
      <c r="M189" s="147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ht="15" customHeight="1">
      <c r="A190" s="191"/>
      <c r="B190" s="191"/>
      <c r="C190" s="192"/>
      <c r="D190" s="193"/>
      <c r="E190" s="194"/>
      <c r="F190" s="195"/>
      <c r="G190" s="195"/>
      <c r="H190" s="195"/>
      <c r="I190" s="195"/>
      <c r="J190" s="195"/>
      <c r="K190"/>
      <c r="L190"/>
      <c r="M190" s="147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ht="15" customHeight="1">
      <c r="A191" s="191"/>
      <c r="B191" s="191"/>
      <c r="C191" s="192"/>
      <c r="D191" s="193"/>
      <c r="E191" s="194"/>
      <c r="F191" s="195"/>
      <c r="G191" s="195"/>
      <c r="H191" s="195"/>
      <c r="I191" s="195"/>
      <c r="J191" s="195"/>
      <c r="K191"/>
      <c r="L191"/>
      <c r="M191" s="147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ht="15" customHeight="1">
      <c r="A192" s="191"/>
      <c r="B192" s="191"/>
      <c r="C192" s="192"/>
      <c r="D192" s="193"/>
      <c r="E192" s="194"/>
      <c r="F192" s="195"/>
      <c r="G192" s="195"/>
      <c r="H192" s="195"/>
      <c r="I192" s="195"/>
      <c r="J192" s="195"/>
      <c r="K192"/>
      <c r="L192"/>
      <c r="M192" s="147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ht="15" customHeight="1">
      <c r="A193" s="191"/>
      <c r="B193" s="191"/>
      <c r="C193" s="192"/>
      <c r="D193" s="193"/>
      <c r="E193" s="194"/>
      <c r="F193" s="195"/>
      <c r="G193" s="195"/>
      <c r="H193" s="195"/>
      <c r="I193" s="195"/>
      <c r="J193" s="195"/>
      <c r="K193"/>
      <c r="L193"/>
      <c r="M193" s="147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ht="15" customHeight="1">
      <c r="A194" s="191"/>
      <c r="B194" s="191"/>
      <c r="C194" s="192"/>
      <c r="D194" s="193"/>
      <c r="E194" s="194"/>
      <c r="F194" s="195"/>
      <c r="G194" s="195"/>
      <c r="H194" s="195"/>
      <c r="I194" s="195"/>
      <c r="J194" s="195"/>
      <c r="K194"/>
      <c r="L194"/>
      <c r="M194" s="147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ht="15" customHeight="1">
      <c r="A195" s="191"/>
      <c r="B195" s="191"/>
      <c r="C195" s="192"/>
      <c r="D195" s="193"/>
      <c r="E195" s="194"/>
      <c r="F195" s="195"/>
      <c r="G195" s="195"/>
      <c r="H195" s="195"/>
      <c r="I195" s="195"/>
      <c r="J195" s="195"/>
      <c r="K195"/>
      <c r="L195"/>
      <c r="M195" s="147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ht="15" customHeight="1">
      <c r="A196" s="191"/>
      <c r="B196" s="191"/>
      <c r="C196" s="192"/>
      <c r="D196" s="193"/>
      <c r="E196" s="194"/>
      <c r="F196" s="195"/>
      <c r="G196" s="195"/>
      <c r="H196" s="195"/>
      <c r="I196" s="195"/>
      <c r="J196" s="195"/>
      <c r="K196"/>
      <c r="L196"/>
      <c r="M196" s="147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ht="15" customHeight="1">
      <c r="A197" s="191"/>
      <c r="B197" s="191"/>
      <c r="C197" s="192"/>
      <c r="D197" s="193"/>
      <c r="E197" s="194"/>
      <c r="F197" s="195"/>
      <c r="G197" s="195"/>
      <c r="H197" s="195"/>
      <c r="I197" s="195"/>
      <c r="J197" s="195"/>
      <c r="K197"/>
      <c r="L197"/>
      <c r="M197" s="14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ht="15" customHeight="1">
      <c r="A198" s="191"/>
      <c r="B198" s="191"/>
      <c r="C198" s="192"/>
      <c r="D198" s="193"/>
      <c r="E198" s="194"/>
      <c r="F198" s="195"/>
      <c r="G198" s="195"/>
      <c r="H198" s="195"/>
      <c r="I198" s="195"/>
      <c r="J198" s="195"/>
      <c r="K198"/>
      <c r="L198"/>
      <c r="M198" s="147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ht="15" customHeight="1">
      <c r="A199" s="191"/>
      <c r="B199" s="191"/>
      <c r="C199" s="192"/>
      <c r="D199" s="193"/>
      <c r="E199" s="194"/>
      <c r="F199" s="195"/>
      <c r="G199" s="195"/>
      <c r="H199" s="195"/>
      <c r="I199" s="195"/>
      <c r="J199" s="195"/>
      <c r="K199"/>
      <c r="L199"/>
      <c r="M199" s="147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ht="15" customHeight="1">
      <c r="A200" s="191"/>
      <c r="B200" s="191"/>
      <c r="C200" s="192"/>
      <c r="D200" s="193"/>
      <c r="E200" s="194"/>
      <c r="F200" s="195"/>
      <c r="G200" s="195"/>
      <c r="H200" s="195"/>
      <c r="I200" s="195"/>
      <c r="J200" s="195"/>
      <c r="K200"/>
      <c r="L200"/>
      <c r="M200" s="147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ht="15" customHeight="1">
      <c r="A201" s="191"/>
      <c r="B201" s="191"/>
      <c r="C201" s="192"/>
      <c r="D201" s="193"/>
      <c r="E201" s="194"/>
      <c r="F201" s="195"/>
      <c r="G201" s="195"/>
      <c r="H201" s="195"/>
      <c r="I201" s="195"/>
      <c r="J201" s="195"/>
      <c r="K201"/>
      <c r="L201"/>
      <c r="M201" s="147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ht="15" customHeight="1">
      <c r="A202" s="191"/>
      <c r="B202" s="191"/>
      <c r="C202" s="192"/>
      <c r="D202" s="193"/>
      <c r="E202" s="194"/>
      <c r="F202" s="195"/>
      <c r="G202" s="195"/>
      <c r="H202" s="195"/>
      <c r="I202" s="195"/>
      <c r="J202" s="195"/>
      <c r="K202"/>
      <c r="L202"/>
      <c r="M202" s="147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ht="15" customHeight="1">
      <c r="A203" s="191"/>
      <c r="B203" s="191"/>
      <c r="C203" s="192"/>
      <c r="D203" s="193"/>
      <c r="E203" s="194"/>
      <c r="F203" s="195"/>
      <c r="G203" s="195"/>
      <c r="H203" s="195"/>
      <c r="I203" s="195"/>
      <c r="J203" s="195"/>
      <c r="K203"/>
      <c r="L203"/>
      <c r="M203" s="147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ht="15" customHeight="1">
      <c r="A204" s="191"/>
      <c r="B204" s="191"/>
      <c r="C204" s="192"/>
      <c r="D204" s="193"/>
      <c r="E204" s="194"/>
      <c r="F204" s="195"/>
      <c r="G204" s="195"/>
      <c r="H204" s="195"/>
      <c r="I204" s="195"/>
      <c r="J204" s="195"/>
      <c r="K204"/>
      <c r="L204"/>
      <c r="M204" s="147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ht="15" customHeight="1">
      <c r="A205" s="191"/>
      <c r="B205" s="191"/>
      <c r="C205" s="192"/>
      <c r="D205" s="193"/>
      <c r="E205" s="194"/>
      <c r="F205" s="195"/>
      <c r="G205" s="195"/>
      <c r="H205" s="195"/>
      <c r="I205" s="195"/>
      <c r="J205" s="195"/>
      <c r="K205"/>
      <c r="L205"/>
      <c r="M205" s="147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ht="15" customHeight="1">
      <c r="A206" s="191"/>
      <c r="B206" s="191"/>
      <c r="C206" s="192"/>
      <c r="D206" s="193"/>
      <c r="E206" s="194"/>
      <c r="F206" s="195"/>
      <c r="G206" s="195"/>
      <c r="H206" s="195"/>
      <c r="I206" s="195"/>
      <c r="J206" s="195"/>
      <c r="K206"/>
      <c r="L206"/>
      <c r="M206" s="147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ht="15" customHeight="1">
      <c r="A207" s="191"/>
      <c r="B207" s="191"/>
      <c r="C207" s="192"/>
      <c r="D207" s="193"/>
      <c r="E207" s="194"/>
      <c r="F207" s="195"/>
      <c r="G207" s="195"/>
      <c r="H207" s="195"/>
      <c r="I207" s="195"/>
      <c r="J207" s="195"/>
      <c r="K207"/>
      <c r="L207"/>
      <c r="M207" s="14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ht="15" customHeight="1">
      <c r="A208" s="191"/>
      <c r="B208" s="191"/>
      <c r="C208" s="192"/>
      <c r="D208" s="193"/>
      <c r="E208" s="194"/>
      <c r="F208" s="195"/>
      <c r="G208" s="195"/>
      <c r="H208" s="195"/>
      <c r="I208" s="195"/>
      <c r="J208" s="195"/>
      <c r="K208"/>
      <c r="L208"/>
      <c r="M208" s="147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ht="15" customHeight="1">
      <c r="A209" s="191"/>
      <c r="B209" s="191"/>
      <c r="C209" s="192"/>
      <c r="D209" s="193"/>
      <c r="E209" s="194"/>
      <c r="F209" s="195"/>
      <c r="G209" s="195"/>
      <c r="H209" s="195"/>
      <c r="I209" s="195"/>
      <c r="J209" s="195"/>
      <c r="K209"/>
      <c r="L209"/>
      <c r="M209" s="147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ht="15" customHeight="1">
      <c r="A210" s="191"/>
      <c r="B210" s="191"/>
      <c r="C210" s="192"/>
      <c r="D210" s="193"/>
      <c r="E210" s="194"/>
      <c r="F210" s="195"/>
      <c r="G210" s="195"/>
      <c r="H210" s="195"/>
      <c r="I210" s="195"/>
      <c r="J210" s="195"/>
      <c r="K210"/>
      <c r="L210"/>
      <c r="M210" s="147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ht="15" customHeight="1">
      <c r="A211" s="191"/>
      <c r="B211" s="191"/>
      <c r="C211" s="192"/>
      <c r="D211" s="193"/>
      <c r="E211" s="194"/>
      <c r="F211" s="195"/>
      <c r="G211" s="195"/>
      <c r="H211" s="195"/>
      <c r="I211" s="195"/>
      <c r="J211" s="195"/>
      <c r="K211"/>
      <c r="L211"/>
      <c r="M211" s="147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ht="15" customHeight="1">
      <c r="A212" s="191"/>
      <c r="B212" s="191"/>
      <c r="C212" s="192"/>
      <c r="D212" s="193"/>
      <c r="E212" s="194"/>
      <c r="F212" s="195"/>
      <c r="G212" s="195"/>
      <c r="H212" s="195"/>
      <c r="I212" s="195"/>
      <c r="J212" s="195"/>
      <c r="K212"/>
      <c r="L212"/>
      <c r="M212" s="147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ht="15" customHeight="1">
      <c r="A213" s="191"/>
      <c r="B213" s="191"/>
      <c r="C213" s="192"/>
      <c r="D213" s="193"/>
      <c r="E213" s="194"/>
      <c r="F213" s="195"/>
      <c r="G213" s="195"/>
      <c r="H213" s="195"/>
      <c r="I213" s="195"/>
      <c r="J213" s="195"/>
      <c r="K213"/>
      <c r="L213"/>
      <c r="M213" s="147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ht="15" customHeight="1">
      <c r="A214" s="191"/>
      <c r="B214" s="191"/>
      <c r="C214" s="192"/>
      <c r="D214" s="193"/>
      <c r="E214" s="194"/>
      <c r="F214" s="195"/>
      <c r="G214" s="195"/>
      <c r="H214" s="195"/>
      <c r="I214" s="195"/>
      <c r="J214" s="195"/>
      <c r="K214"/>
      <c r="L214"/>
      <c r="M214" s="147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ht="15" customHeight="1">
      <c r="A215" s="191"/>
      <c r="B215" s="191"/>
      <c r="C215" s="192"/>
      <c r="D215" s="193"/>
      <c r="E215" s="194"/>
      <c r="F215" s="195"/>
      <c r="G215" s="195"/>
      <c r="H215" s="195"/>
      <c r="I215" s="195"/>
      <c r="J215" s="195"/>
      <c r="K215"/>
      <c r="L215"/>
      <c r="M215" s="147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ht="15" customHeight="1">
      <c r="A216" s="191"/>
      <c r="B216" s="191"/>
      <c r="C216" s="192"/>
      <c r="D216" s="193"/>
      <c r="E216" s="194"/>
      <c r="F216" s="195"/>
      <c r="G216" s="195"/>
      <c r="H216" s="195"/>
      <c r="I216" s="195"/>
      <c r="J216" s="195"/>
      <c r="K216"/>
      <c r="L216"/>
      <c r="M216" s="147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ht="15" customHeight="1">
      <c r="A217" s="191"/>
      <c r="B217" s="191"/>
      <c r="C217" s="192"/>
      <c r="D217" s="193"/>
      <c r="E217" s="194"/>
      <c r="F217" s="195"/>
      <c r="G217" s="195"/>
      <c r="H217" s="195"/>
      <c r="I217" s="195"/>
      <c r="J217" s="195"/>
      <c r="K217"/>
      <c r="L217"/>
      <c r="M217" s="14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ht="15" customHeight="1">
      <c r="A218" s="191"/>
      <c r="B218" s="191"/>
      <c r="C218" s="192"/>
      <c r="D218" s="193"/>
      <c r="E218" s="194"/>
      <c r="F218" s="195"/>
      <c r="G218" s="195"/>
      <c r="H218" s="195"/>
      <c r="I218" s="195"/>
      <c r="J218" s="195"/>
      <c r="K218"/>
      <c r="L218"/>
      <c r="M218" s="147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ht="15" customHeight="1">
      <c r="A219" s="191"/>
      <c r="B219" s="191"/>
      <c r="C219" s="192"/>
      <c r="D219" s="193"/>
      <c r="E219" s="194"/>
      <c r="F219" s="195"/>
      <c r="G219" s="195"/>
      <c r="H219" s="195"/>
      <c r="I219" s="195"/>
      <c r="J219" s="195"/>
      <c r="K219"/>
      <c r="L219"/>
      <c r="M219" s="147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ht="15" customHeight="1">
      <c r="A220" s="191"/>
      <c r="B220" s="191"/>
      <c r="C220" s="192"/>
      <c r="D220" s="193"/>
      <c r="E220" s="194"/>
      <c r="F220" s="195"/>
      <c r="G220" s="195"/>
      <c r="H220" s="195"/>
      <c r="I220" s="195"/>
      <c r="J220" s="195"/>
      <c r="K220"/>
      <c r="L220"/>
      <c r="M220" s="147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ht="15" customHeight="1">
      <c r="A221" s="191"/>
      <c r="B221" s="191"/>
      <c r="C221" s="192"/>
      <c r="D221" s="193"/>
      <c r="E221" s="194"/>
      <c r="F221" s="195"/>
      <c r="G221" s="195"/>
      <c r="H221" s="195"/>
      <c r="I221" s="195"/>
      <c r="J221" s="195"/>
      <c r="K221"/>
      <c r="L221"/>
      <c r="M221" s="147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ht="15" customHeight="1">
      <c r="A222" s="191"/>
      <c r="B222" s="191"/>
      <c r="C222" s="192"/>
      <c r="D222" s="193"/>
      <c r="E222" s="194"/>
      <c r="F222" s="195"/>
      <c r="G222" s="195"/>
      <c r="H222" s="195"/>
      <c r="I222" s="195"/>
      <c r="J222" s="195"/>
      <c r="K222"/>
      <c r="L222"/>
      <c r="M222" s="147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ht="15" customHeight="1">
      <c r="A223" s="191"/>
      <c r="B223" s="191"/>
      <c r="C223" s="192"/>
      <c r="D223" s="193"/>
      <c r="E223" s="194"/>
      <c r="F223" s="195"/>
      <c r="G223" s="195"/>
      <c r="H223" s="195"/>
      <c r="I223" s="195"/>
      <c r="J223" s="195"/>
      <c r="K223"/>
      <c r="L223"/>
      <c r="M223" s="147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ht="15" customHeight="1">
      <c r="A224" s="191"/>
      <c r="B224" s="191"/>
      <c r="C224" s="192"/>
      <c r="D224" s="193"/>
      <c r="E224" s="194"/>
      <c r="F224" s="195"/>
      <c r="G224" s="195"/>
      <c r="H224" s="195"/>
      <c r="I224" s="195"/>
      <c r="J224" s="195"/>
      <c r="K224"/>
      <c r="L224"/>
      <c r="M224" s="147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ht="15" customHeight="1">
      <c r="A225" s="191"/>
      <c r="B225" s="191"/>
      <c r="C225" s="192"/>
      <c r="D225" s="193"/>
      <c r="E225" s="194"/>
      <c r="F225" s="195"/>
      <c r="G225" s="195"/>
      <c r="H225" s="195"/>
      <c r="I225" s="195"/>
      <c r="J225" s="195"/>
      <c r="K225"/>
      <c r="L225"/>
      <c r="M225" s="147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ht="15" customHeight="1">
      <c r="A226" s="191"/>
      <c r="B226" s="191"/>
      <c r="C226" s="192"/>
      <c r="D226" s="193"/>
      <c r="E226" s="194"/>
      <c r="F226" s="195"/>
      <c r="G226" s="195"/>
      <c r="H226" s="195"/>
      <c r="I226" s="195"/>
      <c r="J226" s="195"/>
      <c r="K226"/>
      <c r="L226"/>
      <c r="M226" s="147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ht="15" customHeight="1">
      <c r="A227" s="191"/>
      <c r="B227" s="191"/>
      <c r="C227" s="192"/>
      <c r="D227" s="193"/>
      <c r="E227" s="194"/>
      <c r="F227" s="195"/>
      <c r="G227" s="195"/>
      <c r="H227" s="195"/>
      <c r="I227" s="195"/>
      <c r="J227" s="195"/>
      <c r="K227"/>
      <c r="L227"/>
      <c r="M227" s="14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ht="15" customHeight="1">
      <c r="A228" s="191"/>
      <c r="B228" s="191"/>
      <c r="C228" s="192"/>
      <c r="D228" s="193"/>
      <c r="E228" s="194"/>
      <c r="F228" s="195"/>
      <c r="G228" s="195"/>
      <c r="H228" s="195"/>
      <c r="I228" s="195"/>
      <c r="J228" s="195"/>
      <c r="K228"/>
      <c r="L228"/>
      <c r="M228" s="147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ht="15" customHeight="1">
      <c r="A229" s="191"/>
      <c r="B229" s="191"/>
      <c r="C229" s="192"/>
      <c r="D229" s="193"/>
      <c r="E229" s="194"/>
      <c r="F229" s="195"/>
      <c r="G229" s="195"/>
      <c r="H229" s="195"/>
      <c r="I229" s="195"/>
      <c r="J229" s="195"/>
      <c r="K229"/>
      <c r="L229"/>
      <c r="M229" s="147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ht="15" customHeight="1">
      <c r="A230" s="191"/>
      <c r="B230" s="191"/>
      <c r="C230" s="192"/>
      <c r="D230" s="193"/>
      <c r="E230" s="194"/>
      <c r="F230" s="195"/>
      <c r="G230" s="195"/>
      <c r="H230" s="195"/>
      <c r="I230" s="195"/>
      <c r="J230" s="195"/>
      <c r="K230"/>
      <c r="L230"/>
      <c r="M230" s="147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ht="15" customHeight="1">
      <c r="A231" s="191"/>
      <c r="B231" s="191"/>
      <c r="C231" s="192"/>
      <c r="D231" s="193"/>
      <c r="E231" s="194"/>
      <c r="F231" s="195"/>
      <c r="G231" s="195"/>
      <c r="H231" s="195"/>
      <c r="I231" s="195"/>
      <c r="J231" s="195"/>
      <c r="K231"/>
      <c r="L231"/>
      <c r="M231" s="147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ht="15" customHeight="1">
      <c r="A232" s="191"/>
      <c r="B232" s="191"/>
      <c r="C232" s="192"/>
      <c r="D232" s="193"/>
      <c r="E232" s="194"/>
      <c r="F232" s="195"/>
      <c r="G232" s="195"/>
      <c r="H232" s="195"/>
      <c r="I232" s="195"/>
      <c r="J232" s="195"/>
      <c r="K232"/>
      <c r="L232"/>
      <c r="M232" s="147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ht="15" customHeight="1">
      <c r="A233" s="191"/>
      <c r="B233" s="191"/>
      <c r="C233" s="192"/>
      <c r="D233" s="193"/>
      <c r="E233" s="194"/>
      <c r="F233" s="195"/>
      <c r="G233" s="195"/>
      <c r="H233" s="195"/>
      <c r="I233" s="195"/>
      <c r="J233" s="195"/>
      <c r="K233"/>
      <c r="L233"/>
      <c r="M233" s="147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ht="15" customHeight="1">
      <c r="A234" s="191"/>
      <c r="B234" s="191"/>
      <c r="C234" s="192"/>
      <c r="D234" s="193"/>
      <c r="E234" s="194"/>
      <c r="F234" s="195"/>
      <c r="G234" s="195"/>
      <c r="H234" s="195"/>
      <c r="I234" s="195"/>
      <c r="J234" s="195"/>
      <c r="K234"/>
      <c r="L234"/>
      <c r="M234" s="147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ht="15" customHeight="1">
      <c r="A235" s="191"/>
      <c r="B235" s="191"/>
      <c r="C235" s="192"/>
      <c r="D235" s="193"/>
      <c r="E235" s="194"/>
      <c r="F235" s="195"/>
      <c r="G235" s="195"/>
      <c r="H235" s="195"/>
      <c r="I235" s="195"/>
      <c r="J235" s="195"/>
      <c r="K235"/>
      <c r="L235"/>
      <c r="M235" s="147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ht="15" customHeight="1">
      <c r="A236" s="191"/>
      <c r="B236" s="191"/>
      <c r="C236" s="192"/>
      <c r="D236" s="193"/>
      <c r="E236" s="194"/>
      <c r="F236" s="195"/>
      <c r="G236" s="195"/>
      <c r="H236" s="195"/>
      <c r="I236" s="195"/>
      <c r="J236" s="195"/>
      <c r="K236"/>
      <c r="L236"/>
      <c r="M236" s="147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ht="15" customHeight="1">
      <c r="A237" s="191"/>
      <c r="B237" s="191"/>
      <c r="C237" s="192"/>
      <c r="D237" s="193"/>
      <c r="E237" s="194"/>
      <c r="F237" s="195"/>
      <c r="G237" s="195"/>
      <c r="H237" s="195"/>
      <c r="I237" s="195"/>
      <c r="J237" s="195"/>
      <c r="K237"/>
      <c r="L237"/>
      <c r="M237" s="14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ht="15" customHeight="1">
      <c r="A238" s="191"/>
      <c r="B238" s="191"/>
      <c r="C238" s="192"/>
      <c r="D238" s="193"/>
      <c r="E238" s="194"/>
      <c r="F238" s="195"/>
      <c r="G238" s="195"/>
      <c r="H238" s="195"/>
      <c r="I238" s="195"/>
      <c r="J238" s="195"/>
      <c r="K238"/>
      <c r="L238"/>
      <c r="M238" s="147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ht="15" customHeight="1">
      <c r="A239" s="191"/>
      <c r="B239" s="191"/>
      <c r="C239" s="192"/>
      <c r="D239" s="193"/>
      <c r="E239" s="194"/>
      <c r="F239" s="195"/>
      <c r="G239" s="195"/>
      <c r="H239" s="195"/>
      <c r="I239" s="195"/>
      <c r="J239" s="195"/>
      <c r="K239"/>
      <c r="L239"/>
      <c r="M239" s="147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ht="15" customHeight="1">
      <c r="A240" s="191"/>
      <c r="B240" s="191"/>
      <c r="C240" s="192"/>
      <c r="D240" s="193"/>
      <c r="E240" s="194"/>
      <c r="F240" s="195"/>
      <c r="G240" s="195"/>
      <c r="H240" s="195"/>
      <c r="I240" s="195"/>
      <c r="J240" s="195"/>
      <c r="K240"/>
      <c r="L240"/>
      <c r="M240" s="147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ht="15" customHeight="1">
      <c r="A241" s="191"/>
      <c r="B241" s="191"/>
      <c r="C241" s="192"/>
      <c r="D241" s="193"/>
      <c r="E241" s="194"/>
      <c r="F241" s="195"/>
      <c r="G241" s="195"/>
      <c r="H241" s="195"/>
      <c r="I241" s="195"/>
      <c r="J241" s="195"/>
      <c r="K241"/>
      <c r="L241"/>
      <c r="M241" s="147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ht="15" customHeight="1">
      <c r="A242" s="191"/>
      <c r="B242" s="191"/>
      <c r="C242" s="192"/>
      <c r="D242" s="193"/>
      <c r="E242" s="194"/>
      <c r="F242" s="195"/>
      <c r="G242" s="195"/>
      <c r="H242" s="195"/>
      <c r="I242" s="195"/>
      <c r="J242" s="195"/>
      <c r="K242"/>
      <c r="L242"/>
      <c r="M242" s="147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ht="15" customHeight="1">
      <c r="A243" s="191"/>
      <c r="B243" s="191"/>
      <c r="C243" s="192"/>
      <c r="D243" s="193"/>
      <c r="E243" s="194"/>
      <c r="F243" s="195"/>
      <c r="G243" s="195"/>
      <c r="H243" s="195"/>
      <c r="I243" s="195"/>
      <c r="J243" s="195"/>
      <c r="K243"/>
      <c r="L243"/>
      <c r="M243" s="147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ht="15" customHeight="1">
      <c r="A244" s="191"/>
      <c r="B244" s="191"/>
      <c r="C244" s="192"/>
      <c r="D244" s="193"/>
      <c r="E244" s="194"/>
      <c r="F244" s="195"/>
      <c r="G244" s="195"/>
      <c r="H244" s="195"/>
      <c r="I244" s="195"/>
      <c r="J244" s="195"/>
      <c r="K244"/>
      <c r="L244"/>
      <c r="M244" s="147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ht="15" customHeight="1">
      <c r="A245" s="191"/>
      <c r="B245" s="191"/>
      <c r="C245" s="192"/>
      <c r="D245" s="193"/>
      <c r="E245" s="194"/>
      <c r="F245" s="195"/>
      <c r="G245" s="195"/>
      <c r="H245" s="195"/>
      <c r="I245" s="195"/>
      <c r="J245" s="195"/>
      <c r="K245"/>
      <c r="L245"/>
      <c r="M245" s="147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ht="15" customHeight="1">
      <c r="A246" s="191"/>
      <c r="B246" s="191"/>
      <c r="C246" s="192"/>
      <c r="D246" s="193"/>
      <c r="E246" s="194"/>
      <c r="F246" s="195"/>
      <c r="G246" s="195"/>
      <c r="H246" s="195"/>
      <c r="I246" s="195"/>
      <c r="J246" s="195"/>
      <c r="K246"/>
      <c r="L246"/>
      <c r="M246" s="147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ht="15" customHeight="1">
      <c r="A247" s="191"/>
      <c r="B247" s="191"/>
      <c r="C247" s="192"/>
      <c r="D247" s="193"/>
      <c r="E247" s="194"/>
      <c r="F247" s="195"/>
      <c r="G247" s="195"/>
      <c r="H247" s="195"/>
      <c r="I247" s="195"/>
      <c r="J247" s="195"/>
      <c r="K247"/>
      <c r="L247"/>
      <c r="M247" s="1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ht="15" customHeight="1">
      <c r="A248" s="191"/>
      <c r="B248" s="191"/>
      <c r="C248" s="192"/>
      <c r="D248" s="193"/>
      <c r="E248" s="194"/>
      <c r="F248" s="195"/>
      <c r="G248" s="195"/>
      <c r="H248" s="195"/>
      <c r="I248" s="195"/>
      <c r="J248" s="195"/>
      <c r="K248"/>
      <c r="L248"/>
      <c r="M248" s="147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ht="15" customHeight="1">
      <c r="A249" s="191"/>
      <c r="B249" s="191"/>
      <c r="C249" s="192"/>
      <c r="D249" s="193"/>
      <c r="E249" s="194"/>
      <c r="F249" s="195"/>
      <c r="G249" s="195"/>
      <c r="H249" s="195"/>
      <c r="I249" s="195"/>
      <c r="J249" s="195"/>
      <c r="K249"/>
      <c r="L249"/>
      <c r="M249" s="147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ht="15" customHeight="1">
      <c r="A250" s="191"/>
      <c r="B250" s="191"/>
      <c r="C250" s="192"/>
      <c r="D250" s="193"/>
      <c r="E250" s="194"/>
      <c r="F250" s="195"/>
      <c r="G250" s="195"/>
      <c r="H250" s="195"/>
      <c r="I250" s="195"/>
      <c r="J250" s="195"/>
      <c r="K250"/>
      <c r="L250"/>
      <c r="M250" s="147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ht="15" customHeight="1">
      <c r="A251" s="191"/>
      <c r="B251" s="191"/>
      <c r="C251" s="192"/>
      <c r="D251" s="193"/>
      <c r="E251" s="194"/>
      <c r="F251" s="195"/>
      <c r="G251" s="195"/>
      <c r="H251" s="195"/>
      <c r="I251" s="195"/>
      <c r="J251" s="195"/>
      <c r="K251"/>
      <c r="L251"/>
      <c r="M251" s="147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ht="15" customHeight="1">
      <c r="A252" s="191"/>
      <c r="B252" s="191"/>
      <c r="C252" s="192"/>
      <c r="D252" s="193"/>
      <c r="E252" s="194"/>
      <c r="F252" s="195"/>
      <c r="G252" s="195"/>
      <c r="H252" s="195"/>
      <c r="I252" s="195"/>
      <c r="J252" s="195"/>
      <c r="K252"/>
      <c r="L252"/>
      <c r="M252" s="147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ht="15" customHeight="1">
      <c r="A253" s="191"/>
      <c r="B253" s="191"/>
      <c r="C253" s="192"/>
      <c r="D253" s="193"/>
      <c r="E253" s="194"/>
      <c r="F253" s="195"/>
      <c r="G253" s="195"/>
      <c r="H253" s="195"/>
      <c r="I253" s="195"/>
      <c r="J253" s="195"/>
      <c r="K253"/>
      <c r="L253"/>
      <c r="M253" s="147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ht="15" customHeight="1">
      <c r="A254" s="191"/>
      <c r="B254" s="191"/>
      <c r="C254" s="192"/>
      <c r="D254" s="193"/>
      <c r="E254" s="194"/>
      <c r="F254" s="195"/>
      <c r="G254" s="195"/>
      <c r="H254" s="195"/>
      <c r="I254" s="195"/>
      <c r="J254" s="195"/>
      <c r="K254"/>
      <c r="L254"/>
      <c r="M254" s="147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ht="15" customHeight="1">
      <c r="A255" s="191"/>
      <c r="B255" s="191"/>
      <c r="C255" s="192"/>
      <c r="D255" s="193"/>
      <c r="E255" s="194"/>
      <c r="F255" s="195"/>
      <c r="G255" s="195"/>
      <c r="H255" s="195"/>
      <c r="I255" s="195"/>
      <c r="J255" s="195"/>
      <c r="K255"/>
      <c r="L255"/>
      <c r="M255" s="147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ht="15" customHeight="1">
      <c r="A256" s="191"/>
      <c r="B256" s="191"/>
      <c r="C256" s="192"/>
      <c r="D256" s="193"/>
      <c r="E256" s="194"/>
      <c r="F256" s="195"/>
      <c r="G256" s="195"/>
      <c r="H256" s="195"/>
      <c r="I256" s="195"/>
      <c r="J256" s="195"/>
      <c r="K256"/>
      <c r="L256"/>
      <c r="M256" s="147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ht="15" customHeight="1">
      <c r="A257" s="191"/>
      <c r="B257" s="191"/>
      <c r="C257" s="192"/>
      <c r="D257" s="193"/>
      <c r="E257" s="194"/>
      <c r="F257" s="195"/>
      <c r="G257" s="195"/>
      <c r="H257" s="195"/>
      <c r="I257" s="195"/>
      <c r="J257" s="195"/>
      <c r="K257"/>
      <c r="L257"/>
      <c r="M257" s="14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ht="15" customHeight="1">
      <c r="A258" s="191"/>
      <c r="B258" s="191"/>
      <c r="C258" s="192"/>
      <c r="D258" s="193"/>
      <c r="E258" s="194"/>
      <c r="F258" s="195"/>
      <c r="G258" s="195"/>
      <c r="H258" s="195"/>
      <c r="I258" s="195"/>
      <c r="J258" s="195"/>
      <c r="K258"/>
      <c r="L258"/>
      <c r="M258" s="147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ht="15" customHeight="1">
      <c r="A259" s="191"/>
      <c r="B259" s="191"/>
      <c r="C259" s="192"/>
      <c r="D259" s="193"/>
      <c r="E259" s="194"/>
      <c r="F259" s="195"/>
      <c r="G259" s="195"/>
      <c r="H259" s="195"/>
      <c r="I259" s="195"/>
      <c r="J259" s="195"/>
      <c r="K259"/>
      <c r="L259"/>
      <c r="M259" s="147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ht="15" customHeight="1">
      <c r="A260" s="191"/>
      <c r="B260" s="191"/>
      <c r="C260" s="192"/>
      <c r="D260" s="193"/>
      <c r="E260" s="194"/>
      <c r="F260" s="195"/>
      <c r="G260" s="195"/>
      <c r="H260" s="195"/>
      <c r="I260" s="195"/>
      <c r="J260" s="195"/>
      <c r="K260"/>
      <c r="L260"/>
      <c r="M260" s="147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ht="15" customHeight="1">
      <c r="A261" s="191"/>
      <c r="B261" s="191"/>
      <c r="C261" s="192"/>
      <c r="D261" s="193"/>
      <c r="E261" s="194"/>
      <c r="F261" s="195"/>
      <c r="G261" s="195"/>
      <c r="H261" s="195"/>
      <c r="I261" s="195"/>
      <c r="J261" s="195"/>
      <c r="K261"/>
      <c r="L261"/>
      <c r="M261" s="147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ht="15" customHeight="1">
      <c r="A262" s="191"/>
      <c r="B262" s="191"/>
      <c r="C262" s="192"/>
      <c r="D262" s="193"/>
      <c r="E262" s="194"/>
      <c r="F262" s="195"/>
      <c r="G262" s="195"/>
      <c r="H262" s="195"/>
      <c r="I262" s="195"/>
      <c r="J262" s="195"/>
      <c r="K262"/>
      <c r="L262"/>
      <c r="M262" s="147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</sheetData>
  <sheetProtection selectLockedCells="1" selectUnlockedCells="1"/>
  <mergeCells count="105">
    <mergeCell ref="A132:C132"/>
    <mergeCell ref="A133:C138"/>
    <mergeCell ref="A139:J139"/>
    <mergeCell ref="A141:C142"/>
    <mergeCell ref="F141:J142"/>
    <mergeCell ref="F130:F131"/>
    <mergeCell ref="G130:G131"/>
    <mergeCell ref="H130:H131"/>
    <mergeCell ref="I130:I131"/>
    <mergeCell ref="J130:J131"/>
    <mergeCell ref="K130:K131"/>
    <mergeCell ref="J121:J122"/>
    <mergeCell ref="B124:B125"/>
    <mergeCell ref="C124:C125"/>
    <mergeCell ref="A126:A129"/>
    <mergeCell ref="B126:B129"/>
    <mergeCell ref="A130:A131"/>
    <mergeCell ref="B130:B131"/>
    <mergeCell ref="C130:C131"/>
    <mergeCell ref="D130:D131"/>
    <mergeCell ref="E130:E131"/>
    <mergeCell ref="D121:D122"/>
    <mergeCell ref="E121:E122"/>
    <mergeCell ref="F121:F122"/>
    <mergeCell ref="G121:G122"/>
    <mergeCell ref="H121:H122"/>
    <mergeCell ref="I121:I122"/>
    <mergeCell ref="A115:A120"/>
    <mergeCell ref="B115:B120"/>
    <mergeCell ref="C115:C120"/>
    <mergeCell ref="A121:A123"/>
    <mergeCell ref="B121:B123"/>
    <mergeCell ref="C121:C123"/>
    <mergeCell ref="K99:K100"/>
    <mergeCell ref="C101:C102"/>
    <mergeCell ref="C103:C105"/>
    <mergeCell ref="C107:C109"/>
    <mergeCell ref="C110:C111"/>
    <mergeCell ref="C113:C114"/>
    <mergeCell ref="J96:J97"/>
    <mergeCell ref="K96:K97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D96:D97"/>
    <mergeCell ref="E96:E97"/>
    <mergeCell ref="F96:F97"/>
    <mergeCell ref="G96:G97"/>
    <mergeCell ref="H96:H97"/>
    <mergeCell ref="I96:I97"/>
    <mergeCell ref="A93:A95"/>
    <mergeCell ref="B93:B95"/>
    <mergeCell ref="C93:C95"/>
    <mergeCell ref="A96:A114"/>
    <mergeCell ref="B96:B114"/>
    <mergeCell ref="C96:C98"/>
    <mergeCell ref="A58:A61"/>
    <mergeCell ref="B58:B61"/>
    <mergeCell ref="C58:C61"/>
    <mergeCell ref="A62:A92"/>
    <mergeCell ref="B62:B68"/>
    <mergeCell ref="B69:B92"/>
    <mergeCell ref="A46:A57"/>
    <mergeCell ref="B46:B57"/>
    <mergeCell ref="C46:C47"/>
    <mergeCell ref="C48:C49"/>
    <mergeCell ref="C50:C52"/>
    <mergeCell ref="C56:C57"/>
    <mergeCell ref="F41:F42"/>
    <mergeCell ref="G41:G42"/>
    <mergeCell ref="H41:H42"/>
    <mergeCell ref="I41:I42"/>
    <mergeCell ref="J41:J42"/>
    <mergeCell ref="A43:A45"/>
    <mergeCell ref="B43:B45"/>
    <mergeCell ref="C43:C45"/>
    <mergeCell ref="C22:C28"/>
    <mergeCell ref="E22:E28"/>
    <mergeCell ref="C29:C34"/>
    <mergeCell ref="E29:E34"/>
    <mergeCell ref="A36:A42"/>
    <mergeCell ref="B36:B42"/>
    <mergeCell ref="C36:C37"/>
    <mergeCell ref="C41:C42"/>
    <mergeCell ref="D41:D42"/>
    <mergeCell ref="E41:E42"/>
    <mergeCell ref="A6:A7"/>
    <mergeCell ref="B6:B7"/>
    <mergeCell ref="C8:C14"/>
    <mergeCell ref="E8:E14"/>
    <mergeCell ref="C15:C21"/>
    <mergeCell ref="E15:E21"/>
    <mergeCell ref="A1:J1"/>
    <mergeCell ref="A2:J2"/>
    <mergeCell ref="A3:A4"/>
    <mergeCell ref="B3:B4"/>
    <mergeCell ref="C3:C4"/>
    <mergeCell ref="D3:D4"/>
    <mergeCell ref="E3:E4"/>
    <mergeCell ref="F3:J3"/>
  </mergeCells>
  <printOptions horizontalCentered="1" verticalCentered="1"/>
  <pageMargins left="0.07847222222222222" right="0.07847222222222222" top="0.11805555555555555" bottom="0.43333333333333335" header="0.5118055555555555" footer="0.5118055555555555"/>
  <pageSetup horizontalDpi="300" verticalDpi="300" orientation="landscape" paperSize="9" scale="66"/>
  <rowBreaks count="4" manualBreakCount="4">
    <brk id="45" max="255" man="1"/>
    <brk id="61" max="255" man="1"/>
    <brk id="95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Отрощенко Сергій Володимирович</cp:lastModifiedBy>
  <dcterms:modified xsi:type="dcterms:W3CDTF">2024-05-21T14:27:14Z</dcterms:modified>
  <cp:category/>
  <cp:version/>
  <cp:contentType/>
  <cp:contentStatus/>
</cp:coreProperties>
</file>