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Програма" sheetId="1" r:id="rId1"/>
    <sheet name="Лист3" sheetId="2" r:id="rId2"/>
  </sheets>
  <definedNames>
    <definedName name="Excel_BuiltIn_Print_Area" localSheetId="0">'Програма'!$A$1:$AC$38</definedName>
    <definedName name="Excel_BuiltIn_Print_Titles" localSheetId="0">'Програма'!$8:$8</definedName>
    <definedName name="_xlnm.Print_Titles" localSheetId="0">'Програма'!$8:$8</definedName>
    <definedName name="_xlnm.Print_Area" localSheetId="0">'Програма'!$A$1:$AC$38</definedName>
  </definedNames>
  <calcPr fullCalcOnLoad="1"/>
</workbook>
</file>

<file path=xl/sharedStrings.xml><?xml version="1.0" encoding="utf-8"?>
<sst xmlns="http://schemas.openxmlformats.org/spreadsheetml/2006/main" count="81" uniqueCount="57">
  <si>
    <t xml:space="preserve">  </t>
  </si>
  <si>
    <t>Заходи</t>
  </si>
  <si>
    <t>щодо реалізації Програми розвитку електротранспорту Хмельницької міської територіальної громади на 2021 - 2025 роки</t>
  </si>
  <si>
    <t>№ з/п</t>
  </si>
  <si>
    <t>Найменування заходів</t>
  </si>
  <si>
    <t>2021 рік</t>
  </si>
  <si>
    <t>2022 рік</t>
  </si>
  <si>
    <t>2023 рік</t>
  </si>
  <si>
    <t>2024 рік</t>
  </si>
  <si>
    <t>2025 рік</t>
  </si>
  <si>
    <t>Усього 2021-2025 роки</t>
  </si>
  <si>
    <t xml:space="preserve">Обсяг фінансування, тис. грн </t>
  </si>
  <si>
    <t>в тому числі</t>
  </si>
  <si>
    <t>Обсяг фінансування, тис. грн</t>
  </si>
  <si>
    <t>бюджет громади</t>
  </si>
  <si>
    <t>власні кошти</t>
  </si>
  <si>
    <t xml:space="preserve">інших джерел </t>
  </si>
  <si>
    <t>Надання транспортних послуг з перевезень електротранспортом ХКП "Електротранс"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</si>
  <si>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</si>
  <si>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>Фінансова підтримка та поворотна фінансова допомога з бюджету Хмельницької міської територіальної громади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</si>
  <si>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</si>
  <si>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>Проект кредиту Європейського банку реконструкції та розвитку «Модернізація громадського тролейбусного транспорту у м. Хмельницький», в т. ч.:</t>
  </si>
  <si>
    <t>5.1</t>
  </si>
  <si>
    <t>Придбання низькопідлогових тролейбусів за рахунок залучених коштів Європейського Банку Реконструкції та Розвитку на 13 років</t>
  </si>
  <si>
    <t>5.2</t>
  </si>
  <si>
    <t>Обслуговування кредиту  Європейського Банку Реконструкції та Розвитку на придбання тролейбусів в т.ч.</t>
  </si>
  <si>
    <t>5.2.1</t>
  </si>
  <si>
    <t>Відшкодування витрат на одноразову комісію за надання кредиту та юридичний висновок по договору з ЄБРР</t>
  </si>
  <si>
    <t>5.3</t>
  </si>
  <si>
    <t>5.4</t>
  </si>
  <si>
    <t xml:space="preserve">Оплата за надані уповноваженими агентами послуги, а саме отримання процесуальних повідомлень та викликів до суду в Англії, для Виконавчого комітету Хмельницької міської ради та ХКП "Електротранс"
</t>
  </si>
  <si>
    <t>Придбання спеціалізованої техніки для комунального підприємства</t>
  </si>
  <si>
    <t>Нове будівництво водозабірної свердловини для господарчо-питного    водопостачання</t>
  </si>
  <si>
    <t>Проектні і вишукувальні  роботи по  капітальному  ремонту контактної мережі на шляхопроводі через залізну дорогу по вул. Кам'янецькій в м. Хмельницькому</t>
  </si>
  <si>
    <t>Придбання автошин на тролейбуси</t>
  </si>
  <si>
    <t>Капітальний ремонт агрегатів до тролейбусів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</si>
  <si>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</si>
  <si>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</si>
  <si>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Оновлення станочного парку та підйомних механізмів</t>
  </si>
  <si>
    <t>Ремонт кабельних мереж</t>
  </si>
  <si>
    <t>Придбання джерела резервного живлення (генератор дизельний в комплекті)</t>
  </si>
  <si>
    <t>Загальна сума</t>
  </si>
  <si>
    <t xml:space="preserve">Керуючий справами виконавчого комітету </t>
  </si>
  <si>
    <t>Юлія САБІЙ</t>
  </si>
  <si>
    <t>Директор Хмельницького комунального підприємства «Електротранс»</t>
  </si>
  <si>
    <t>Сергій БОБУХ</t>
  </si>
  <si>
    <t>Придбання низькопідлогових тролейбусів бувших у використані</t>
  </si>
  <si>
    <t>5.3.1.</t>
  </si>
  <si>
    <t>5.3.2</t>
  </si>
  <si>
    <t>5.3.3</t>
  </si>
  <si>
    <t>5.3.4</t>
  </si>
  <si>
    <t>придбання матеріалів для ремонту електромереж (контактної мережі)</t>
  </si>
  <si>
    <t>придбання обладнання для господарської діяльності (контрольні пункти комплексу телемеханіки тягових підстанцій та диспетчерський пункт управління)</t>
  </si>
  <si>
    <t xml:space="preserve">Витрати, пов’язані зі співфінансуванням по Угоді Європейського Банку Реконструкції та Розвитку,( модернізація транспортної інфраструктури, яка включає модернізацію тролейбусного депо; модернізацію комплексу мийки тролейбусів; реконструкцію існуючих зупинок громадського транспорту) ,а саме: 
</t>
  </si>
  <si>
    <t>реконструкція частини будівлі головного корпусу ДЕПО на 100 машин (літ.А-2, літ.Б) Хмельницького комунального підприємства «Електротранс» за адресою: вул. Тернопільська, 15/2 у м. Хмельницькому</t>
  </si>
  <si>
    <t>реконструкція (без змін зовнішніх геометричних розмірів фундаментів в плані будівлі) миючо - прибирального комплексу на вул. Тернопільська, 15/2, м. Хмельницький</t>
  </si>
  <si>
    <t>Додаток до рішення виконавчого комітету                           від 16.05.2024_№ 878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</si>
</sst>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ill="0" applyBorder="0" applyAlignment="0" applyProtection="0"/>
    <xf numFmtId="0" fontId="28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172" fontId="1" fillId="0" borderId="0" xfId="0" applyNumberFormat="1" applyFont="1" applyBorder="1" applyAlignment="1">
      <alignment horizontal="center" vertical="center" textRotation="90"/>
    </xf>
    <xf numFmtId="172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72" fontId="1" fillId="33" borderId="0" xfId="0" applyNumberFormat="1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/>
    </xf>
    <xf numFmtId="172" fontId="1" fillId="33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6" fillId="33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5"/>
  <sheetViews>
    <sheetView tabSelected="1" zoomScaleSheetLayoutView="54" zoomScalePageLayoutView="0" workbookViewId="0" topLeftCell="F49">
      <selection activeCell="A2" sqref="A2:AC2"/>
    </sheetView>
  </sheetViews>
  <sheetFormatPr defaultColWidth="9.140625" defaultRowHeight="12.75"/>
  <cols>
    <col min="1" max="1" width="7.28125" style="0" customWidth="1"/>
    <col min="5" max="5" width="19.00390625" style="1" customWidth="1"/>
    <col min="6" max="6" width="10.7109375" style="37" customWidth="1"/>
    <col min="7" max="7" width="10.00390625" style="1" customWidth="1"/>
    <col min="8" max="8" width="9.00390625" style="1" customWidth="1"/>
    <col min="9" max="9" width="7.140625" style="1" customWidth="1"/>
    <col min="10" max="10" width="10.57421875" style="37" customWidth="1"/>
    <col min="11" max="11" width="10.140625" style="1" customWidth="1"/>
    <col min="12" max="12" width="9.00390625" style="1" customWidth="1"/>
    <col min="13" max="13" width="10.28125" style="1" customWidth="1"/>
    <col min="14" max="14" width="11.421875" style="37" customWidth="1"/>
    <col min="15" max="15" width="10.57421875" style="1" customWidth="1"/>
    <col min="16" max="16" width="9.421875" style="1" customWidth="1"/>
    <col min="17" max="17" width="7.8515625" style="1" customWidth="1"/>
    <col min="18" max="18" width="10.57421875" style="37" customWidth="1"/>
    <col min="19" max="19" width="10.57421875" style="1" customWidth="1"/>
    <col min="20" max="20" width="9.421875" style="1" customWidth="1"/>
    <col min="21" max="21" width="10.57421875" style="1" customWidth="1"/>
    <col min="22" max="22" width="10.57421875" style="37" customWidth="1"/>
    <col min="23" max="23" width="10.57421875" style="0" customWidth="1"/>
    <col min="24" max="24" width="9.421875" style="0" customWidth="1"/>
    <col min="25" max="25" width="10.8515625" style="0" customWidth="1"/>
    <col min="26" max="27" width="12.00390625" style="0" customWidth="1"/>
    <col min="28" max="28" width="10.57421875" style="0" customWidth="1"/>
    <col min="29" max="29" width="12.7109375" style="0" customWidth="1"/>
    <col min="31" max="31" width="9.28125" style="0" customWidth="1"/>
    <col min="33" max="33" width="9.28125" style="0" customWidth="1"/>
    <col min="36" max="36" width="9.28125" style="0" customWidth="1"/>
    <col min="38" max="38" width="9.28125" style="0" customWidth="1"/>
    <col min="41" max="41" width="13.140625" style="0" customWidth="1"/>
    <col min="43" max="43" width="9.28125" style="0" customWidth="1"/>
    <col min="46" max="46" width="13.140625" style="0" customWidth="1"/>
    <col min="48" max="48" width="9.28125" style="0" customWidth="1"/>
    <col min="49" max="49" width="13.140625" style="0" customWidth="1"/>
    <col min="51" max="51" width="9.28125" style="0" customWidth="1"/>
  </cols>
  <sheetData>
    <row r="1" spans="5:29" s="2" customFormat="1" ht="45" customHeight="1">
      <c r="E1" s="3"/>
      <c r="F1" s="27"/>
      <c r="G1" s="3"/>
      <c r="H1" s="3"/>
      <c r="I1" s="3"/>
      <c r="J1" s="27"/>
      <c r="K1" s="3"/>
      <c r="L1" s="3"/>
      <c r="M1" s="3"/>
      <c r="N1" s="27"/>
      <c r="O1" s="3"/>
      <c r="P1" s="3"/>
      <c r="Q1" s="3"/>
      <c r="R1" s="27"/>
      <c r="S1" s="3"/>
      <c r="T1" s="3"/>
      <c r="U1" s="4" t="s">
        <v>0</v>
      </c>
      <c r="V1" s="32"/>
      <c r="W1" s="5"/>
      <c r="X1" s="5"/>
      <c r="Y1" s="5"/>
      <c r="Z1" s="56" t="s">
        <v>56</v>
      </c>
      <c r="AA1" s="56"/>
      <c r="AB1" s="56"/>
      <c r="AC1" s="56"/>
    </row>
    <row r="2" spans="1:29" s="2" customFormat="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2" customFormat="1" ht="15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4" s="2" customFormat="1" ht="15.75">
      <c r="A4" s="6"/>
      <c r="B4" s="6"/>
      <c r="C4" s="6"/>
      <c r="D4" s="6"/>
      <c r="E4" s="7"/>
      <c r="F4" s="33"/>
      <c r="G4" s="7"/>
      <c r="H4" s="7"/>
      <c r="I4" s="58"/>
      <c r="J4" s="58"/>
      <c r="K4" s="58"/>
      <c r="L4" s="58"/>
      <c r="M4" s="58"/>
      <c r="N4" s="33"/>
      <c r="O4" s="7"/>
      <c r="P4" s="7"/>
      <c r="Q4" s="7"/>
      <c r="R4" s="33"/>
      <c r="S4" s="7"/>
      <c r="T4" s="7"/>
      <c r="U4" s="7"/>
      <c r="V4" s="33"/>
      <c r="W4" s="6"/>
      <c r="X4" s="6"/>
    </row>
    <row r="5" spans="1:29" s="2" customFormat="1" ht="31.5" customHeight="1">
      <c r="A5" s="54" t="s">
        <v>3</v>
      </c>
      <c r="B5" s="41" t="s">
        <v>4</v>
      </c>
      <c r="C5" s="41"/>
      <c r="D5" s="41"/>
      <c r="E5" s="41"/>
      <c r="F5" s="59" t="s">
        <v>5</v>
      </c>
      <c r="G5" s="59"/>
      <c r="H5" s="59"/>
      <c r="I5" s="59"/>
      <c r="J5" s="59" t="s">
        <v>6</v>
      </c>
      <c r="K5" s="59"/>
      <c r="L5" s="59"/>
      <c r="M5" s="59"/>
      <c r="N5" s="59" t="s">
        <v>7</v>
      </c>
      <c r="O5" s="59"/>
      <c r="P5" s="59"/>
      <c r="Q5" s="59"/>
      <c r="R5" s="59" t="s">
        <v>8</v>
      </c>
      <c r="S5" s="59"/>
      <c r="T5" s="59"/>
      <c r="U5" s="59"/>
      <c r="V5" s="53" t="s">
        <v>9</v>
      </c>
      <c r="W5" s="53"/>
      <c r="X5" s="53"/>
      <c r="Y5" s="53"/>
      <c r="Z5" s="54" t="s">
        <v>10</v>
      </c>
      <c r="AA5" s="54"/>
      <c r="AB5" s="54"/>
      <c r="AC5" s="54"/>
    </row>
    <row r="6" spans="1:29" s="2" customFormat="1" ht="15" customHeight="1">
      <c r="A6" s="54"/>
      <c r="B6" s="41"/>
      <c r="C6" s="41"/>
      <c r="D6" s="41"/>
      <c r="E6" s="41"/>
      <c r="F6" s="50" t="s">
        <v>11</v>
      </c>
      <c r="G6" s="55" t="s">
        <v>12</v>
      </c>
      <c r="H6" s="55"/>
      <c r="I6" s="55"/>
      <c r="J6" s="50" t="s">
        <v>11</v>
      </c>
      <c r="K6" s="55" t="s">
        <v>12</v>
      </c>
      <c r="L6" s="55"/>
      <c r="M6" s="55"/>
      <c r="N6" s="50" t="s">
        <v>13</v>
      </c>
      <c r="O6" s="55" t="s">
        <v>12</v>
      </c>
      <c r="P6" s="55"/>
      <c r="Q6" s="55"/>
      <c r="R6" s="50" t="s">
        <v>11</v>
      </c>
      <c r="S6" s="55" t="s">
        <v>12</v>
      </c>
      <c r="T6" s="55"/>
      <c r="U6" s="55"/>
      <c r="V6" s="50" t="s">
        <v>11</v>
      </c>
      <c r="W6" s="51" t="s">
        <v>12</v>
      </c>
      <c r="X6" s="51"/>
      <c r="Y6" s="51"/>
      <c r="Z6" s="51" t="s">
        <v>11</v>
      </c>
      <c r="AA6" s="51" t="s">
        <v>12</v>
      </c>
      <c r="AB6" s="51"/>
      <c r="AC6" s="51"/>
    </row>
    <row r="7" spans="1:29" s="2" customFormat="1" ht="25.5">
      <c r="A7" s="54"/>
      <c r="B7" s="41"/>
      <c r="C7" s="41"/>
      <c r="D7" s="41"/>
      <c r="E7" s="41"/>
      <c r="F7" s="50"/>
      <c r="G7" s="8" t="s">
        <v>14</v>
      </c>
      <c r="H7" s="8" t="s">
        <v>15</v>
      </c>
      <c r="I7" s="8" t="s">
        <v>16</v>
      </c>
      <c r="J7" s="50"/>
      <c r="K7" s="8" t="s">
        <v>14</v>
      </c>
      <c r="L7" s="8" t="s">
        <v>15</v>
      </c>
      <c r="M7" s="8" t="s">
        <v>16</v>
      </c>
      <c r="N7" s="50"/>
      <c r="O7" s="8" t="s">
        <v>14</v>
      </c>
      <c r="P7" s="8" t="s">
        <v>15</v>
      </c>
      <c r="Q7" s="8" t="s">
        <v>16</v>
      </c>
      <c r="R7" s="50"/>
      <c r="S7" s="8" t="s">
        <v>14</v>
      </c>
      <c r="T7" s="8" t="s">
        <v>15</v>
      </c>
      <c r="U7" s="8" t="s">
        <v>16</v>
      </c>
      <c r="V7" s="50"/>
      <c r="W7" s="9" t="s">
        <v>14</v>
      </c>
      <c r="X7" s="9" t="s">
        <v>15</v>
      </c>
      <c r="Y7" s="9" t="s">
        <v>16</v>
      </c>
      <c r="Z7" s="51"/>
      <c r="AA7" s="9" t="s">
        <v>14</v>
      </c>
      <c r="AB7" s="9" t="s">
        <v>15</v>
      </c>
      <c r="AC7" s="9" t="s">
        <v>16</v>
      </c>
    </row>
    <row r="8" spans="1:29" s="2" customFormat="1" ht="15.75">
      <c r="A8" s="10">
        <v>1</v>
      </c>
      <c r="B8" s="52">
        <v>2</v>
      </c>
      <c r="C8" s="52"/>
      <c r="D8" s="52"/>
      <c r="E8" s="52"/>
      <c r="F8" s="34">
        <v>3</v>
      </c>
      <c r="G8" s="11">
        <v>4</v>
      </c>
      <c r="H8" s="11">
        <v>5</v>
      </c>
      <c r="I8" s="11">
        <v>6</v>
      </c>
      <c r="J8" s="34">
        <v>7</v>
      </c>
      <c r="K8" s="11">
        <v>8</v>
      </c>
      <c r="L8" s="11">
        <v>9</v>
      </c>
      <c r="M8" s="11">
        <v>10</v>
      </c>
      <c r="N8" s="34">
        <v>11</v>
      </c>
      <c r="O8" s="11">
        <v>12</v>
      </c>
      <c r="P8" s="11">
        <v>13</v>
      </c>
      <c r="Q8" s="11">
        <v>14</v>
      </c>
      <c r="R8" s="34">
        <v>15</v>
      </c>
      <c r="S8" s="11">
        <v>16</v>
      </c>
      <c r="T8" s="11">
        <v>17</v>
      </c>
      <c r="U8" s="11">
        <v>18</v>
      </c>
      <c r="V8" s="34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</row>
    <row r="9" spans="1:52" s="2" customFormat="1" ht="35.25" customHeight="1">
      <c r="A9" s="12">
        <v>1</v>
      </c>
      <c r="B9" s="40" t="s">
        <v>17</v>
      </c>
      <c r="C9" s="40"/>
      <c r="D9" s="40"/>
      <c r="E9" s="40"/>
      <c r="F9" s="26">
        <f>G9+H9</f>
        <v>75822</v>
      </c>
      <c r="G9" s="13">
        <v>36200</v>
      </c>
      <c r="H9" s="13">
        <v>39622</v>
      </c>
      <c r="I9" s="13"/>
      <c r="J9" s="26">
        <f>K9+L9</f>
        <v>163830</v>
      </c>
      <c r="K9" s="13">
        <v>120000</v>
      </c>
      <c r="L9" s="13">
        <v>43830</v>
      </c>
      <c r="M9" s="13"/>
      <c r="N9" s="26">
        <f>O9+P9</f>
        <v>169690</v>
      </c>
      <c r="O9" s="13">
        <v>125000</v>
      </c>
      <c r="P9" s="13">
        <v>44690</v>
      </c>
      <c r="Q9" s="13"/>
      <c r="R9" s="26">
        <f>S9+T9</f>
        <v>192200</v>
      </c>
      <c r="S9" s="13">
        <v>152000</v>
      </c>
      <c r="T9" s="13">
        <v>40200</v>
      </c>
      <c r="U9" s="13"/>
      <c r="V9" s="26">
        <f>W9+X9</f>
        <v>212000</v>
      </c>
      <c r="W9" s="14">
        <v>170000</v>
      </c>
      <c r="X9" s="14">
        <v>42000</v>
      </c>
      <c r="Y9" s="14"/>
      <c r="Z9" s="14">
        <f>F9+J9+N9+R9+V9</f>
        <v>813542</v>
      </c>
      <c r="AA9" s="14">
        <f>G9+K9+O9+S9+W9</f>
        <v>603200</v>
      </c>
      <c r="AB9" s="14">
        <f>H9+L9+P9+T9+X9</f>
        <v>210342</v>
      </c>
      <c r="AC9" s="14">
        <f>I9+M9+Q9+U9+Y9</f>
        <v>0</v>
      </c>
      <c r="AE9" s="15"/>
      <c r="AF9" s="15"/>
      <c r="AG9" s="15"/>
      <c r="AH9" s="15"/>
      <c r="AI9" s="16"/>
      <c r="AJ9" s="17"/>
      <c r="AK9" s="15"/>
      <c r="AL9" s="15"/>
      <c r="AM9" s="16"/>
      <c r="AN9" s="16"/>
      <c r="AO9" s="17"/>
      <c r="AP9" s="15"/>
      <c r="AQ9" s="15"/>
      <c r="AR9" s="16"/>
      <c r="AS9" s="16"/>
      <c r="AT9" s="17"/>
      <c r="AU9" s="15"/>
      <c r="AV9" s="15"/>
      <c r="AW9" s="17"/>
      <c r="AX9" s="15"/>
      <c r="AY9" s="15"/>
      <c r="AZ9" s="18"/>
    </row>
    <row r="10" spans="1:29" s="2" customFormat="1" ht="76.5" customHeight="1">
      <c r="A10" s="19">
        <v>2</v>
      </c>
      <c r="B10" s="49" t="s">
        <v>18</v>
      </c>
      <c r="C10" s="49"/>
      <c r="D10" s="49"/>
      <c r="E10" s="49"/>
      <c r="F10" s="26">
        <f>G10</f>
        <v>58000</v>
      </c>
      <c r="G10" s="13">
        <v>58000</v>
      </c>
      <c r="H10" s="13"/>
      <c r="I10" s="13"/>
      <c r="J10" s="26">
        <f>K10</f>
        <v>80000</v>
      </c>
      <c r="K10" s="13">
        <v>80000</v>
      </c>
      <c r="L10" s="13"/>
      <c r="M10" s="13"/>
      <c r="N10" s="26">
        <f>O10</f>
        <v>85000</v>
      </c>
      <c r="O10" s="13">
        <v>85000</v>
      </c>
      <c r="P10" s="13"/>
      <c r="Q10" s="13"/>
      <c r="R10" s="26">
        <f>S10</f>
        <v>90000</v>
      </c>
      <c r="S10" s="13">
        <v>90000</v>
      </c>
      <c r="T10" s="13"/>
      <c r="U10" s="13"/>
      <c r="V10" s="26">
        <f>W10</f>
        <v>90000</v>
      </c>
      <c r="W10" s="14">
        <v>90000</v>
      </c>
      <c r="X10" s="14"/>
      <c r="Y10" s="14"/>
      <c r="Z10" s="14">
        <f aca="true" t="shared" si="0" ref="Z10:AA12">F10+J10+N10+R10+V10</f>
        <v>403000</v>
      </c>
      <c r="AA10" s="14">
        <f t="shared" si="0"/>
        <v>403000</v>
      </c>
      <c r="AB10" s="14">
        <v>0</v>
      </c>
      <c r="AC10" s="14">
        <v>0</v>
      </c>
    </row>
    <row r="11" spans="1:29" s="2" customFormat="1" ht="52.5" customHeight="1">
      <c r="A11" s="12">
        <v>3</v>
      </c>
      <c r="B11" s="49" t="s">
        <v>19</v>
      </c>
      <c r="C11" s="49"/>
      <c r="D11" s="49"/>
      <c r="E11" s="49"/>
      <c r="F11" s="26">
        <f>G11</f>
        <v>28000</v>
      </c>
      <c r="G11" s="13">
        <v>28000</v>
      </c>
      <c r="H11" s="13"/>
      <c r="I11" s="13"/>
      <c r="J11" s="26">
        <f>K11</f>
        <v>10575</v>
      </c>
      <c r="K11" s="13">
        <v>10575</v>
      </c>
      <c r="L11" s="13"/>
      <c r="M11" s="13"/>
      <c r="N11" s="26">
        <f>O11</f>
        <v>5000</v>
      </c>
      <c r="O11" s="13">
        <v>5000</v>
      </c>
      <c r="P11" s="13"/>
      <c r="Q11" s="13"/>
      <c r="R11" s="26"/>
      <c r="S11" s="13"/>
      <c r="T11" s="13"/>
      <c r="U11" s="13"/>
      <c r="V11" s="26"/>
      <c r="W11" s="14"/>
      <c r="X11" s="14"/>
      <c r="Y11" s="14"/>
      <c r="Z11" s="14">
        <f t="shared" si="0"/>
        <v>43575</v>
      </c>
      <c r="AA11" s="14">
        <f t="shared" si="0"/>
        <v>43575</v>
      </c>
      <c r="AB11" s="14">
        <f>H11+L11+P11+T11+X11</f>
        <v>0</v>
      </c>
      <c r="AC11" s="14">
        <f>I11+M11+Q11+U11+Y11</f>
        <v>0</v>
      </c>
    </row>
    <row r="12" spans="1:29" s="2" customFormat="1" ht="60" customHeight="1">
      <c r="A12" s="19">
        <v>4</v>
      </c>
      <c r="B12" s="49" t="s">
        <v>20</v>
      </c>
      <c r="C12" s="49"/>
      <c r="D12" s="49"/>
      <c r="E12" s="49"/>
      <c r="F12" s="26">
        <f>G12</f>
        <v>26505</v>
      </c>
      <c r="G12" s="13">
        <v>26505</v>
      </c>
      <c r="H12" s="13"/>
      <c r="I12" s="13"/>
      <c r="J12" s="26">
        <f>K12</f>
        <v>9767.8</v>
      </c>
      <c r="K12" s="13">
        <v>9767.8</v>
      </c>
      <c r="L12" s="13"/>
      <c r="M12" s="13"/>
      <c r="N12" s="26"/>
      <c r="O12" s="13"/>
      <c r="P12" s="13"/>
      <c r="Q12" s="13"/>
      <c r="R12" s="26"/>
      <c r="S12" s="13"/>
      <c r="T12" s="13"/>
      <c r="U12" s="13"/>
      <c r="V12" s="26"/>
      <c r="W12" s="14"/>
      <c r="X12" s="14"/>
      <c r="Y12" s="14"/>
      <c r="Z12" s="14">
        <f t="shared" si="0"/>
        <v>36272.8</v>
      </c>
      <c r="AA12" s="14">
        <f t="shared" si="0"/>
        <v>36272.8</v>
      </c>
      <c r="AB12" s="14">
        <v>0</v>
      </c>
      <c r="AC12" s="14">
        <v>0</v>
      </c>
    </row>
    <row r="13" spans="1:29" s="2" customFormat="1" ht="65.25" customHeight="1">
      <c r="A13" s="19">
        <v>5</v>
      </c>
      <c r="B13" s="40" t="s">
        <v>21</v>
      </c>
      <c r="C13" s="40"/>
      <c r="D13" s="40"/>
      <c r="E13" s="40"/>
      <c r="F13" s="26"/>
      <c r="G13" s="13"/>
      <c r="H13" s="13"/>
      <c r="I13" s="13"/>
      <c r="J13" s="26"/>
      <c r="K13" s="13"/>
      <c r="L13" s="13"/>
      <c r="M13" s="13"/>
      <c r="N13" s="26">
        <f>N14+N15+N17+N22</f>
        <v>30660.2</v>
      </c>
      <c r="O13" s="13">
        <f>O14+O15+O17+O22</f>
        <v>27685.2</v>
      </c>
      <c r="P13" s="13">
        <f>P14+P15+P17</f>
        <v>2975</v>
      </c>
      <c r="Q13" s="13">
        <f>Q14+Q15+Q17</f>
        <v>0</v>
      </c>
      <c r="R13" s="26">
        <f aca="true" t="shared" si="1" ref="R13:AC13">R14+R15+R17+R22</f>
        <v>246026.8</v>
      </c>
      <c r="S13" s="13">
        <f t="shared" si="1"/>
        <v>54139.8</v>
      </c>
      <c r="T13" s="13">
        <f t="shared" si="1"/>
        <v>0</v>
      </c>
      <c r="U13" s="13">
        <f t="shared" si="1"/>
        <v>191887</v>
      </c>
      <c r="V13" s="26">
        <f t="shared" si="1"/>
        <v>498166.8</v>
      </c>
      <c r="W13" s="13">
        <f t="shared" si="1"/>
        <v>50428.8</v>
      </c>
      <c r="X13" s="13">
        <f t="shared" si="1"/>
        <v>0</v>
      </c>
      <c r="Y13" s="13">
        <f t="shared" si="1"/>
        <v>447738</v>
      </c>
      <c r="Z13" s="13">
        <f t="shared" si="1"/>
        <v>774853.8</v>
      </c>
      <c r="AA13" s="13">
        <f t="shared" si="1"/>
        <v>132253.8</v>
      </c>
      <c r="AB13" s="13">
        <f t="shared" si="1"/>
        <v>2975</v>
      </c>
      <c r="AC13" s="13">
        <f t="shared" si="1"/>
        <v>639625</v>
      </c>
    </row>
    <row r="14" spans="1:29" s="2" customFormat="1" ht="46.5" customHeight="1">
      <c r="A14" s="20" t="s">
        <v>22</v>
      </c>
      <c r="B14" s="43" t="s">
        <v>23</v>
      </c>
      <c r="C14" s="43"/>
      <c r="D14" s="43"/>
      <c r="E14" s="43"/>
      <c r="F14" s="38"/>
      <c r="G14" s="13"/>
      <c r="H14" s="13"/>
      <c r="I14" s="13"/>
      <c r="J14" s="26"/>
      <c r="K14" s="13"/>
      <c r="L14" s="13"/>
      <c r="M14" s="13"/>
      <c r="N14" s="35"/>
      <c r="O14" s="21"/>
      <c r="P14" s="21"/>
      <c r="Q14" s="21"/>
      <c r="R14" s="35">
        <f>S14+T14+U14</f>
        <v>191887</v>
      </c>
      <c r="S14" s="21"/>
      <c r="T14" s="21"/>
      <c r="U14" s="21">
        <v>191887</v>
      </c>
      <c r="V14" s="35">
        <f>W14+Y14</f>
        <v>447738</v>
      </c>
      <c r="W14" s="22"/>
      <c r="X14" s="22"/>
      <c r="Y14" s="22">
        <v>447738</v>
      </c>
      <c r="Z14" s="22">
        <f aca="true" t="shared" si="2" ref="Z14:AC15">F14+J14+N14+R14+V14</f>
        <v>639625</v>
      </c>
      <c r="AA14" s="22">
        <f t="shared" si="2"/>
        <v>0</v>
      </c>
      <c r="AB14" s="22">
        <f t="shared" si="2"/>
        <v>0</v>
      </c>
      <c r="AC14" s="22">
        <f t="shared" si="2"/>
        <v>639625</v>
      </c>
    </row>
    <row r="15" spans="1:29" s="2" customFormat="1" ht="39" customHeight="1">
      <c r="A15" s="20" t="s">
        <v>24</v>
      </c>
      <c r="B15" s="43" t="s">
        <v>25</v>
      </c>
      <c r="C15" s="43"/>
      <c r="D15" s="43"/>
      <c r="E15" s="43"/>
      <c r="F15" s="38"/>
      <c r="G15" s="13"/>
      <c r="H15" s="13"/>
      <c r="I15" s="13"/>
      <c r="J15" s="26"/>
      <c r="K15" s="13"/>
      <c r="L15" s="13"/>
      <c r="M15" s="13"/>
      <c r="N15" s="35">
        <f>O15+P15</f>
        <v>19555.2</v>
      </c>
      <c r="O15" s="21">
        <f>16580.2</f>
        <v>16580.2</v>
      </c>
      <c r="P15" s="21">
        <v>2975</v>
      </c>
      <c r="Q15" s="21"/>
      <c r="R15" s="35">
        <f>S15</f>
        <v>27139.8</v>
      </c>
      <c r="S15" s="21">
        <f>27139.8</f>
        <v>27139.8</v>
      </c>
      <c r="T15" s="21"/>
      <c r="U15" s="21"/>
      <c r="V15" s="35">
        <f>W15</f>
        <v>25948.8</v>
      </c>
      <c r="W15" s="22">
        <v>25948.8</v>
      </c>
      <c r="X15" s="22"/>
      <c r="Y15" s="22"/>
      <c r="Z15" s="22">
        <f t="shared" si="2"/>
        <v>72643.8</v>
      </c>
      <c r="AA15" s="22">
        <f t="shared" si="2"/>
        <v>69668.8</v>
      </c>
      <c r="AB15" s="22">
        <f t="shared" si="2"/>
        <v>2975</v>
      </c>
      <c r="AC15" s="22">
        <f t="shared" si="2"/>
        <v>0</v>
      </c>
    </row>
    <row r="16" spans="1:29" s="2" customFormat="1" ht="38.25" customHeight="1">
      <c r="A16" s="20" t="s">
        <v>26</v>
      </c>
      <c r="B16" s="43" t="s">
        <v>27</v>
      </c>
      <c r="C16" s="43"/>
      <c r="D16" s="43"/>
      <c r="E16" s="43"/>
      <c r="F16" s="38"/>
      <c r="G16" s="13"/>
      <c r="H16" s="13"/>
      <c r="I16" s="13"/>
      <c r="J16" s="26"/>
      <c r="K16" s="13"/>
      <c r="L16" s="13"/>
      <c r="M16" s="13"/>
      <c r="N16" s="35">
        <v>5080</v>
      </c>
      <c r="O16" s="21">
        <v>5080</v>
      </c>
      <c r="P16" s="21"/>
      <c r="Q16" s="21"/>
      <c r="R16" s="35"/>
      <c r="S16" s="21"/>
      <c r="T16" s="21"/>
      <c r="U16" s="21"/>
      <c r="V16" s="35"/>
      <c r="W16" s="22"/>
      <c r="X16" s="22"/>
      <c r="Y16" s="22"/>
      <c r="Z16" s="22">
        <f>N16</f>
        <v>5080</v>
      </c>
      <c r="AA16" s="22">
        <f>O16</f>
        <v>5080</v>
      </c>
      <c r="AB16" s="22">
        <v>0</v>
      </c>
      <c r="AC16" s="22">
        <v>0</v>
      </c>
    </row>
    <row r="17" spans="1:52" s="2" customFormat="1" ht="105.75" customHeight="1">
      <c r="A17" s="20" t="s">
        <v>28</v>
      </c>
      <c r="B17" s="44" t="s">
        <v>53</v>
      </c>
      <c r="C17" s="44"/>
      <c r="D17" s="44"/>
      <c r="E17" s="44"/>
      <c r="F17" s="26"/>
      <c r="G17" s="13"/>
      <c r="H17" s="13"/>
      <c r="I17" s="13"/>
      <c r="J17" s="26"/>
      <c r="K17" s="13"/>
      <c r="L17" s="13"/>
      <c r="M17" s="13"/>
      <c r="N17" s="35">
        <f aca="true" t="shared" si="3" ref="N17:N23">O17</f>
        <v>10905</v>
      </c>
      <c r="O17" s="21">
        <v>10905</v>
      </c>
      <c r="P17" s="21"/>
      <c r="Q17" s="21"/>
      <c r="R17" s="35">
        <f>S17</f>
        <v>27000</v>
      </c>
      <c r="S17" s="21">
        <v>27000</v>
      </c>
      <c r="T17" s="21"/>
      <c r="U17" s="21"/>
      <c r="V17" s="35">
        <f>W17</f>
        <v>24480</v>
      </c>
      <c r="W17" s="22">
        <v>24480</v>
      </c>
      <c r="X17" s="22"/>
      <c r="Y17" s="22"/>
      <c r="Z17" s="22">
        <f aca="true" t="shared" si="4" ref="Z17:Z33">F17+J17+N17+R17+V17</f>
        <v>62385</v>
      </c>
      <c r="AA17" s="22">
        <f aca="true" t="shared" si="5" ref="AA17:AA33">G17+K17+O17+S17+W17</f>
        <v>62385</v>
      </c>
      <c r="AB17" s="22">
        <f aca="true" t="shared" si="6" ref="AB17:AC24">H17+L17+P17+T17+X17</f>
        <v>0</v>
      </c>
      <c r="AC17" s="22">
        <f t="shared" si="6"/>
        <v>0</v>
      </c>
      <c r="AE17" s="15"/>
      <c r="AF17" s="15"/>
      <c r="AG17" s="15"/>
      <c r="AH17" s="15"/>
      <c r="AI17" s="16"/>
      <c r="AJ17" s="17"/>
      <c r="AK17" s="15"/>
      <c r="AL17" s="15"/>
      <c r="AM17" s="16"/>
      <c r="AN17" s="16"/>
      <c r="AO17" s="17"/>
      <c r="AP17" s="15"/>
      <c r="AQ17" s="15"/>
      <c r="AR17" s="16"/>
      <c r="AS17" s="16"/>
      <c r="AT17" s="17"/>
      <c r="AU17" s="15"/>
      <c r="AV17" s="15"/>
      <c r="AW17" s="17"/>
      <c r="AX17" s="15"/>
      <c r="AY17" s="15"/>
      <c r="AZ17" s="18"/>
    </row>
    <row r="18" spans="1:52" s="2" customFormat="1" ht="74.25" customHeight="1">
      <c r="A18" s="23" t="s">
        <v>47</v>
      </c>
      <c r="B18" s="46" t="s">
        <v>54</v>
      </c>
      <c r="C18" s="47"/>
      <c r="D18" s="47"/>
      <c r="E18" s="48"/>
      <c r="F18" s="26"/>
      <c r="G18" s="13"/>
      <c r="H18" s="13"/>
      <c r="I18" s="13"/>
      <c r="J18" s="26"/>
      <c r="K18" s="13"/>
      <c r="L18" s="13"/>
      <c r="M18" s="13"/>
      <c r="N18" s="35">
        <f t="shared" si="3"/>
        <v>1198.8</v>
      </c>
      <c r="O18" s="21">
        <v>1198.8</v>
      </c>
      <c r="P18" s="21"/>
      <c r="Q18" s="21"/>
      <c r="R18" s="35">
        <v>27000</v>
      </c>
      <c r="S18" s="21">
        <v>27000</v>
      </c>
      <c r="T18" s="21"/>
      <c r="U18" s="21"/>
      <c r="V18" s="35">
        <v>24480</v>
      </c>
      <c r="W18" s="22">
        <v>24480</v>
      </c>
      <c r="X18" s="22"/>
      <c r="Y18" s="22"/>
      <c r="Z18" s="22">
        <f aca="true" t="shared" si="7" ref="Z18:AA21">F18+J18+N18+R18+V18</f>
        <v>52678.8</v>
      </c>
      <c r="AA18" s="22">
        <f t="shared" si="7"/>
        <v>52678.8</v>
      </c>
      <c r="AB18" s="22">
        <v>0</v>
      </c>
      <c r="AC18" s="22">
        <v>0</v>
      </c>
      <c r="AE18" s="15"/>
      <c r="AF18" s="15"/>
      <c r="AG18" s="15"/>
      <c r="AH18" s="15"/>
      <c r="AI18" s="16"/>
      <c r="AJ18" s="17"/>
      <c r="AK18" s="15"/>
      <c r="AL18" s="15"/>
      <c r="AM18" s="16"/>
      <c r="AN18" s="16"/>
      <c r="AO18" s="17"/>
      <c r="AP18" s="15"/>
      <c r="AQ18" s="15"/>
      <c r="AR18" s="16"/>
      <c r="AS18" s="16"/>
      <c r="AT18" s="17"/>
      <c r="AU18" s="15"/>
      <c r="AV18" s="15"/>
      <c r="AW18" s="17"/>
      <c r="AX18" s="15"/>
      <c r="AY18" s="15"/>
      <c r="AZ18" s="18"/>
    </row>
    <row r="19" spans="1:52" s="2" customFormat="1" ht="57.75" customHeight="1">
      <c r="A19" s="23" t="s">
        <v>48</v>
      </c>
      <c r="B19" s="46" t="s">
        <v>55</v>
      </c>
      <c r="C19" s="47"/>
      <c r="D19" s="47"/>
      <c r="E19" s="48"/>
      <c r="F19" s="26"/>
      <c r="G19" s="13"/>
      <c r="H19" s="13"/>
      <c r="I19" s="13"/>
      <c r="J19" s="26"/>
      <c r="K19" s="13"/>
      <c r="L19" s="13"/>
      <c r="M19" s="13"/>
      <c r="N19" s="35">
        <f t="shared" si="3"/>
        <v>446.2</v>
      </c>
      <c r="O19" s="21">
        <v>446.2</v>
      </c>
      <c r="P19" s="21"/>
      <c r="Q19" s="21"/>
      <c r="R19" s="35"/>
      <c r="S19" s="21"/>
      <c r="T19" s="21"/>
      <c r="U19" s="21"/>
      <c r="V19" s="35"/>
      <c r="W19" s="22"/>
      <c r="X19" s="22"/>
      <c r="Y19" s="22"/>
      <c r="Z19" s="22">
        <f t="shared" si="7"/>
        <v>446.2</v>
      </c>
      <c r="AA19" s="22">
        <f t="shared" si="7"/>
        <v>446.2</v>
      </c>
      <c r="AB19" s="22">
        <v>0</v>
      </c>
      <c r="AC19" s="22">
        <v>0</v>
      </c>
      <c r="AE19" s="15"/>
      <c r="AF19" s="15"/>
      <c r="AG19" s="15"/>
      <c r="AH19" s="15"/>
      <c r="AI19" s="16"/>
      <c r="AJ19" s="17"/>
      <c r="AK19" s="15"/>
      <c r="AL19" s="15"/>
      <c r="AM19" s="16"/>
      <c r="AN19" s="16"/>
      <c r="AO19" s="17"/>
      <c r="AP19" s="15"/>
      <c r="AQ19" s="15"/>
      <c r="AR19" s="16"/>
      <c r="AS19" s="16"/>
      <c r="AT19" s="17"/>
      <c r="AU19" s="15"/>
      <c r="AV19" s="15"/>
      <c r="AW19" s="17"/>
      <c r="AX19" s="15"/>
      <c r="AY19" s="15"/>
      <c r="AZ19" s="18"/>
    </row>
    <row r="20" spans="1:52" s="2" customFormat="1" ht="30" customHeight="1">
      <c r="A20" s="23" t="s">
        <v>49</v>
      </c>
      <c r="B20" s="46" t="s">
        <v>51</v>
      </c>
      <c r="C20" s="47"/>
      <c r="D20" s="47"/>
      <c r="E20" s="48"/>
      <c r="F20" s="26"/>
      <c r="G20" s="13"/>
      <c r="H20" s="13"/>
      <c r="I20" s="13"/>
      <c r="J20" s="26"/>
      <c r="K20" s="13"/>
      <c r="L20" s="13"/>
      <c r="M20" s="13"/>
      <c r="N20" s="35">
        <f t="shared" si="3"/>
        <v>7000</v>
      </c>
      <c r="O20" s="21">
        <v>7000</v>
      </c>
      <c r="P20" s="21"/>
      <c r="Q20" s="21"/>
      <c r="R20" s="35"/>
      <c r="S20" s="21"/>
      <c r="T20" s="21"/>
      <c r="U20" s="21"/>
      <c r="V20" s="35"/>
      <c r="W20" s="22"/>
      <c r="X20" s="22"/>
      <c r="Y20" s="22"/>
      <c r="Z20" s="22">
        <f t="shared" si="7"/>
        <v>7000</v>
      </c>
      <c r="AA20" s="22">
        <f t="shared" si="7"/>
        <v>7000</v>
      </c>
      <c r="AB20" s="22">
        <v>0</v>
      </c>
      <c r="AC20" s="22">
        <v>0</v>
      </c>
      <c r="AE20" s="15"/>
      <c r="AF20" s="15"/>
      <c r="AG20" s="15"/>
      <c r="AH20" s="15"/>
      <c r="AI20" s="16"/>
      <c r="AJ20" s="17"/>
      <c r="AK20" s="15"/>
      <c r="AL20" s="15"/>
      <c r="AM20" s="16"/>
      <c r="AN20" s="16"/>
      <c r="AO20" s="17"/>
      <c r="AP20" s="15"/>
      <c r="AQ20" s="15"/>
      <c r="AR20" s="16"/>
      <c r="AS20" s="16"/>
      <c r="AT20" s="17"/>
      <c r="AU20" s="15"/>
      <c r="AV20" s="15"/>
      <c r="AW20" s="17"/>
      <c r="AX20" s="15"/>
      <c r="AY20" s="15"/>
      <c r="AZ20" s="18"/>
    </row>
    <row r="21" spans="1:52" s="2" customFormat="1" ht="30" customHeight="1">
      <c r="A21" s="23" t="s">
        <v>50</v>
      </c>
      <c r="B21" s="46" t="s">
        <v>52</v>
      </c>
      <c r="C21" s="47"/>
      <c r="D21" s="47"/>
      <c r="E21" s="48"/>
      <c r="F21" s="26"/>
      <c r="G21" s="13"/>
      <c r="H21" s="13"/>
      <c r="I21" s="13"/>
      <c r="J21" s="26"/>
      <c r="K21" s="13"/>
      <c r="L21" s="13"/>
      <c r="M21" s="13"/>
      <c r="N21" s="35">
        <f t="shared" si="3"/>
        <v>2260</v>
      </c>
      <c r="O21" s="21">
        <v>2260</v>
      </c>
      <c r="P21" s="21"/>
      <c r="Q21" s="21"/>
      <c r="R21" s="35"/>
      <c r="S21" s="21"/>
      <c r="T21" s="21"/>
      <c r="U21" s="21"/>
      <c r="V21" s="35"/>
      <c r="W21" s="22"/>
      <c r="X21" s="22"/>
      <c r="Y21" s="22"/>
      <c r="Z21" s="22">
        <f t="shared" si="7"/>
        <v>2260</v>
      </c>
      <c r="AA21" s="22">
        <f t="shared" si="7"/>
        <v>2260</v>
      </c>
      <c r="AB21" s="22">
        <v>0</v>
      </c>
      <c r="AC21" s="22">
        <v>0</v>
      </c>
      <c r="AE21" s="15"/>
      <c r="AF21" s="15"/>
      <c r="AG21" s="15"/>
      <c r="AH21" s="15"/>
      <c r="AI21" s="16"/>
      <c r="AJ21" s="17"/>
      <c r="AK21" s="15"/>
      <c r="AL21" s="15"/>
      <c r="AM21" s="16"/>
      <c r="AN21" s="16"/>
      <c r="AO21" s="17"/>
      <c r="AP21" s="15"/>
      <c r="AQ21" s="15"/>
      <c r="AR21" s="16"/>
      <c r="AS21" s="16"/>
      <c r="AT21" s="17"/>
      <c r="AU21" s="15"/>
      <c r="AV21" s="15"/>
      <c r="AW21" s="17"/>
      <c r="AX21" s="15"/>
      <c r="AY21" s="15"/>
      <c r="AZ21" s="18"/>
    </row>
    <row r="22" spans="1:52" s="2" customFormat="1" ht="83.25" customHeight="1">
      <c r="A22" s="23" t="s">
        <v>29</v>
      </c>
      <c r="B22" s="44" t="s">
        <v>30</v>
      </c>
      <c r="C22" s="44"/>
      <c r="D22" s="44"/>
      <c r="E22" s="44"/>
      <c r="F22" s="26"/>
      <c r="G22" s="13"/>
      <c r="H22" s="13"/>
      <c r="I22" s="13"/>
      <c r="J22" s="26"/>
      <c r="K22" s="13"/>
      <c r="L22" s="13"/>
      <c r="M22" s="13"/>
      <c r="N22" s="35">
        <f t="shared" si="3"/>
        <v>200</v>
      </c>
      <c r="O22" s="21">
        <v>200</v>
      </c>
      <c r="P22" s="21"/>
      <c r="Q22" s="21"/>
      <c r="R22" s="35"/>
      <c r="S22" s="21"/>
      <c r="T22" s="21"/>
      <c r="U22" s="21"/>
      <c r="V22" s="35"/>
      <c r="W22" s="22"/>
      <c r="X22" s="22"/>
      <c r="Y22" s="22"/>
      <c r="Z22" s="22">
        <f t="shared" si="4"/>
        <v>200</v>
      </c>
      <c r="AA22" s="22">
        <f t="shared" si="5"/>
        <v>200</v>
      </c>
      <c r="AB22" s="22">
        <f t="shared" si="6"/>
        <v>0</v>
      </c>
      <c r="AC22" s="22">
        <f t="shared" si="6"/>
        <v>0</v>
      </c>
      <c r="AE22" s="15"/>
      <c r="AF22" s="15"/>
      <c r="AG22" s="15"/>
      <c r="AH22" s="15"/>
      <c r="AI22" s="16"/>
      <c r="AJ22" s="17"/>
      <c r="AK22" s="15"/>
      <c r="AL22" s="15"/>
      <c r="AM22" s="16"/>
      <c r="AN22" s="16"/>
      <c r="AO22" s="17"/>
      <c r="AP22" s="15"/>
      <c r="AQ22" s="15"/>
      <c r="AR22" s="16"/>
      <c r="AS22" s="16"/>
      <c r="AT22" s="17"/>
      <c r="AU22" s="15"/>
      <c r="AV22" s="15"/>
      <c r="AW22" s="17"/>
      <c r="AX22" s="15"/>
      <c r="AY22" s="15"/>
      <c r="AZ22" s="18"/>
    </row>
    <row r="23" spans="1:52" s="2" customFormat="1" ht="35.25" customHeight="1">
      <c r="A23" s="19">
        <v>6</v>
      </c>
      <c r="B23" s="40" t="s">
        <v>31</v>
      </c>
      <c r="C23" s="40"/>
      <c r="D23" s="40"/>
      <c r="E23" s="40"/>
      <c r="F23" s="26"/>
      <c r="G23" s="13"/>
      <c r="H23" s="13"/>
      <c r="I23" s="13"/>
      <c r="J23" s="26"/>
      <c r="K23" s="13"/>
      <c r="L23" s="13"/>
      <c r="M23" s="13"/>
      <c r="N23" s="26">
        <f t="shared" si="3"/>
        <v>5800</v>
      </c>
      <c r="O23" s="13">
        <v>5800</v>
      </c>
      <c r="P23" s="13"/>
      <c r="Q23" s="13"/>
      <c r="R23" s="26">
        <f>S23</f>
        <v>3300</v>
      </c>
      <c r="S23" s="13">
        <v>3300</v>
      </c>
      <c r="T23" s="13"/>
      <c r="U23" s="13"/>
      <c r="V23" s="26"/>
      <c r="W23" s="14"/>
      <c r="X23" s="14"/>
      <c r="Y23" s="14"/>
      <c r="Z23" s="14">
        <f t="shared" si="4"/>
        <v>9100</v>
      </c>
      <c r="AA23" s="14">
        <f t="shared" si="5"/>
        <v>9100</v>
      </c>
      <c r="AB23" s="14">
        <f t="shared" si="6"/>
        <v>0</v>
      </c>
      <c r="AC23" s="14">
        <f t="shared" si="6"/>
        <v>0</v>
      </c>
      <c r="AE23" s="15"/>
      <c r="AF23" s="15"/>
      <c r="AG23" s="15"/>
      <c r="AH23" s="15"/>
      <c r="AI23" s="16"/>
      <c r="AJ23" s="17"/>
      <c r="AK23" s="15"/>
      <c r="AL23" s="15"/>
      <c r="AM23" s="16"/>
      <c r="AN23" s="16"/>
      <c r="AO23" s="17"/>
      <c r="AP23" s="15"/>
      <c r="AQ23" s="15"/>
      <c r="AR23" s="16"/>
      <c r="AS23" s="16"/>
      <c r="AT23" s="17"/>
      <c r="AU23" s="15"/>
      <c r="AV23" s="15"/>
      <c r="AW23" s="17"/>
      <c r="AX23" s="15"/>
      <c r="AY23" s="15"/>
      <c r="AZ23" s="18"/>
    </row>
    <row r="24" spans="1:52" s="27" customFormat="1" ht="38.25" customHeight="1">
      <c r="A24" s="25">
        <v>7</v>
      </c>
      <c r="B24" s="45" t="s">
        <v>46</v>
      </c>
      <c r="C24" s="45"/>
      <c r="D24" s="45"/>
      <c r="E24" s="4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>
        <f>S24</f>
        <v>2500</v>
      </c>
      <c r="S24" s="26">
        <v>2500</v>
      </c>
      <c r="T24" s="26"/>
      <c r="U24" s="26"/>
      <c r="V24" s="26"/>
      <c r="W24" s="26"/>
      <c r="X24" s="26"/>
      <c r="Y24" s="26"/>
      <c r="Z24" s="26">
        <f t="shared" si="4"/>
        <v>2500</v>
      </c>
      <c r="AA24" s="26">
        <f t="shared" si="5"/>
        <v>2500</v>
      </c>
      <c r="AB24" s="26">
        <f t="shared" si="6"/>
        <v>0</v>
      </c>
      <c r="AC24" s="26">
        <f t="shared" si="6"/>
        <v>0</v>
      </c>
      <c r="AE24" s="28"/>
      <c r="AF24" s="28"/>
      <c r="AG24" s="28"/>
      <c r="AH24" s="28"/>
      <c r="AI24" s="29"/>
      <c r="AJ24" s="28"/>
      <c r="AK24" s="28"/>
      <c r="AL24" s="28"/>
      <c r="AM24" s="29"/>
      <c r="AN24" s="29"/>
      <c r="AO24" s="28"/>
      <c r="AP24" s="28"/>
      <c r="AQ24" s="28"/>
      <c r="AR24" s="29"/>
      <c r="AS24" s="29"/>
      <c r="AT24" s="28"/>
      <c r="AU24" s="28"/>
      <c r="AV24" s="28"/>
      <c r="AW24" s="28"/>
      <c r="AX24" s="28"/>
      <c r="AY24" s="28"/>
      <c r="AZ24" s="30"/>
    </row>
    <row r="25" spans="1:52" s="2" customFormat="1" ht="31.5" customHeight="1">
      <c r="A25" s="25">
        <v>8</v>
      </c>
      <c r="B25" s="40" t="s">
        <v>32</v>
      </c>
      <c r="C25" s="40"/>
      <c r="D25" s="40"/>
      <c r="E25" s="40"/>
      <c r="F25" s="26"/>
      <c r="G25" s="13"/>
      <c r="H25" s="13"/>
      <c r="I25" s="13"/>
      <c r="J25" s="26"/>
      <c r="K25" s="13"/>
      <c r="L25" s="13"/>
      <c r="M25" s="13"/>
      <c r="N25" s="26">
        <f>O25</f>
        <v>60</v>
      </c>
      <c r="O25" s="13">
        <v>60</v>
      </c>
      <c r="P25" s="13"/>
      <c r="Q25" s="13"/>
      <c r="R25" s="26">
        <f>S25</f>
        <v>1440</v>
      </c>
      <c r="S25" s="13">
        <v>1440</v>
      </c>
      <c r="T25" s="13"/>
      <c r="U25" s="13"/>
      <c r="V25" s="26"/>
      <c r="W25" s="14"/>
      <c r="X25" s="14"/>
      <c r="Y25" s="14"/>
      <c r="Z25" s="14">
        <f t="shared" si="4"/>
        <v>1500</v>
      </c>
      <c r="AA25" s="14">
        <f t="shared" si="5"/>
        <v>1500</v>
      </c>
      <c r="AB25" s="14">
        <v>0</v>
      </c>
      <c r="AC25" s="14">
        <v>0</v>
      </c>
      <c r="AE25" s="15"/>
      <c r="AF25" s="15"/>
      <c r="AG25" s="15"/>
      <c r="AH25" s="15"/>
      <c r="AI25" s="16"/>
      <c r="AJ25" s="17"/>
      <c r="AK25" s="15"/>
      <c r="AL25" s="15"/>
      <c r="AM25" s="16"/>
      <c r="AN25" s="16"/>
      <c r="AO25" s="17"/>
      <c r="AP25" s="15"/>
      <c r="AQ25" s="15"/>
      <c r="AR25" s="16"/>
      <c r="AS25" s="16"/>
      <c r="AT25" s="17"/>
      <c r="AU25" s="15"/>
      <c r="AV25" s="15"/>
      <c r="AW25" s="17"/>
      <c r="AX25" s="15"/>
      <c r="AY25" s="15"/>
      <c r="AZ25" s="18"/>
    </row>
    <row r="26" spans="1:52" s="2" customFormat="1" ht="62.25" customHeight="1">
      <c r="A26" s="25">
        <v>9</v>
      </c>
      <c r="B26" s="40" t="s">
        <v>33</v>
      </c>
      <c r="C26" s="40"/>
      <c r="D26" s="40"/>
      <c r="E26" s="40"/>
      <c r="F26" s="26"/>
      <c r="G26" s="13"/>
      <c r="H26" s="13"/>
      <c r="I26" s="13"/>
      <c r="J26" s="26"/>
      <c r="K26" s="13"/>
      <c r="L26" s="13"/>
      <c r="M26" s="13"/>
      <c r="N26" s="26"/>
      <c r="O26" s="13"/>
      <c r="P26" s="13"/>
      <c r="Q26" s="13"/>
      <c r="R26" s="26">
        <f>S26</f>
        <v>116</v>
      </c>
      <c r="S26" s="13">
        <v>116</v>
      </c>
      <c r="T26" s="13"/>
      <c r="U26" s="13"/>
      <c r="V26" s="26"/>
      <c r="W26" s="14"/>
      <c r="X26" s="14"/>
      <c r="Y26" s="14"/>
      <c r="Z26" s="14">
        <f t="shared" si="4"/>
        <v>116</v>
      </c>
      <c r="AA26" s="14">
        <f>G26+K26+O26+S26+W26</f>
        <v>116</v>
      </c>
      <c r="AB26" s="14">
        <v>0</v>
      </c>
      <c r="AC26" s="14">
        <v>0</v>
      </c>
      <c r="AE26" s="15"/>
      <c r="AF26" s="15"/>
      <c r="AG26" s="15"/>
      <c r="AH26" s="15"/>
      <c r="AI26" s="16"/>
      <c r="AJ26" s="17"/>
      <c r="AK26" s="15"/>
      <c r="AL26" s="15"/>
      <c r="AM26" s="16"/>
      <c r="AN26" s="16"/>
      <c r="AO26" s="17"/>
      <c r="AP26" s="15"/>
      <c r="AQ26" s="15"/>
      <c r="AR26" s="16"/>
      <c r="AS26" s="16"/>
      <c r="AT26" s="17"/>
      <c r="AU26" s="15"/>
      <c r="AV26" s="15"/>
      <c r="AW26" s="17"/>
      <c r="AX26" s="15"/>
      <c r="AY26" s="15"/>
      <c r="AZ26" s="18"/>
    </row>
    <row r="27" spans="1:29" s="2" customFormat="1" ht="15.75">
      <c r="A27" s="25">
        <v>10</v>
      </c>
      <c r="B27" s="39" t="s">
        <v>34</v>
      </c>
      <c r="C27" s="39"/>
      <c r="D27" s="39"/>
      <c r="E27" s="39"/>
      <c r="F27" s="26">
        <f aca="true" t="shared" si="8" ref="F27:F32">H27</f>
        <v>1798</v>
      </c>
      <c r="G27" s="13"/>
      <c r="H27" s="13">
        <v>1798</v>
      </c>
      <c r="I27" s="13"/>
      <c r="J27" s="26">
        <f aca="true" t="shared" si="9" ref="J27:J32">L27</f>
        <v>1820</v>
      </c>
      <c r="K27" s="13"/>
      <c r="L27" s="13">
        <v>1820</v>
      </c>
      <c r="M27" s="13"/>
      <c r="N27" s="26">
        <f aca="true" t="shared" si="10" ref="N27:N32">P27</f>
        <v>1960</v>
      </c>
      <c r="O27" s="13"/>
      <c r="P27" s="13">
        <v>1960</v>
      </c>
      <c r="Q27" s="13"/>
      <c r="R27" s="26">
        <f aca="true" t="shared" si="11" ref="R27:R32">T27</f>
        <v>1980</v>
      </c>
      <c r="S27" s="13"/>
      <c r="T27" s="13">
        <v>1980</v>
      </c>
      <c r="U27" s="13"/>
      <c r="V27" s="26">
        <f aca="true" t="shared" si="12" ref="V27:V32">X27</f>
        <v>1996</v>
      </c>
      <c r="W27" s="14"/>
      <c r="X27" s="14">
        <v>1996</v>
      </c>
      <c r="Y27" s="14"/>
      <c r="Z27" s="14">
        <f t="shared" si="4"/>
        <v>9554</v>
      </c>
      <c r="AA27" s="14">
        <f t="shared" si="5"/>
        <v>0</v>
      </c>
      <c r="AB27" s="14">
        <f aca="true" t="shared" si="13" ref="AB27:AB33">H27+L27+P27+T27+X27</f>
        <v>9554</v>
      </c>
      <c r="AC27" s="14">
        <f aca="true" t="shared" si="14" ref="AC27:AC33">I27+M27+Q27+U27+Y27</f>
        <v>0</v>
      </c>
    </row>
    <row r="28" spans="1:29" s="2" customFormat="1" ht="15" customHeight="1">
      <c r="A28" s="25">
        <v>11</v>
      </c>
      <c r="B28" s="40" t="s">
        <v>35</v>
      </c>
      <c r="C28" s="40"/>
      <c r="D28" s="40"/>
      <c r="E28" s="40"/>
      <c r="F28" s="26">
        <f t="shared" si="8"/>
        <v>1040</v>
      </c>
      <c r="G28" s="13"/>
      <c r="H28" s="13">
        <v>1040</v>
      </c>
      <c r="I28" s="13"/>
      <c r="J28" s="26">
        <f t="shared" si="9"/>
        <v>1040</v>
      </c>
      <c r="K28" s="13"/>
      <c r="L28" s="13">
        <v>1040</v>
      </c>
      <c r="M28" s="13"/>
      <c r="N28" s="26">
        <f t="shared" si="10"/>
        <v>1040</v>
      </c>
      <c r="O28" s="13"/>
      <c r="P28" s="13">
        <v>1040</v>
      </c>
      <c r="Q28" s="13"/>
      <c r="R28" s="26">
        <f t="shared" si="11"/>
        <v>1040</v>
      </c>
      <c r="S28" s="13"/>
      <c r="T28" s="13">
        <v>1040</v>
      </c>
      <c r="U28" s="13"/>
      <c r="V28" s="26">
        <f t="shared" si="12"/>
        <v>1040</v>
      </c>
      <c r="W28" s="14"/>
      <c r="X28" s="14">
        <v>1040</v>
      </c>
      <c r="Y28" s="14"/>
      <c r="Z28" s="14">
        <f t="shared" si="4"/>
        <v>5200</v>
      </c>
      <c r="AA28" s="14">
        <f t="shared" si="5"/>
        <v>0</v>
      </c>
      <c r="AB28" s="14">
        <f t="shared" si="13"/>
        <v>5200</v>
      </c>
      <c r="AC28" s="14">
        <f t="shared" si="14"/>
        <v>0</v>
      </c>
    </row>
    <row r="29" spans="1:29" s="2" customFormat="1" ht="15.75">
      <c r="A29" s="25">
        <v>12</v>
      </c>
      <c r="B29" s="42" t="s">
        <v>36</v>
      </c>
      <c r="C29" s="42"/>
      <c r="D29" s="42"/>
      <c r="E29" s="42"/>
      <c r="F29" s="26">
        <f t="shared" si="8"/>
        <v>740</v>
      </c>
      <c r="G29" s="13"/>
      <c r="H29" s="13">
        <v>740</v>
      </c>
      <c r="I29" s="13"/>
      <c r="J29" s="26">
        <f t="shared" si="9"/>
        <v>840</v>
      </c>
      <c r="K29" s="13"/>
      <c r="L29" s="13">
        <v>840</v>
      </c>
      <c r="M29" s="13"/>
      <c r="N29" s="26">
        <f t="shared" si="10"/>
        <v>950</v>
      </c>
      <c r="O29" s="13"/>
      <c r="P29" s="13">
        <v>950</v>
      </c>
      <c r="Q29" s="13"/>
      <c r="R29" s="26">
        <f t="shared" si="11"/>
        <v>950</v>
      </c>
      <c r="S29" s="13"/>
      <c r="T29" s="13">
        <v>950</v>
      </c>
      <c r="U29" s="13"/>
      <c r="V29" s="26">
        <f t="shared" si="12"/>
        <v>950</v>
      </c>
      <c r="W29" s="14"/>
      <c r="X29" s="14">
        <v>950</v>
      </c>
      <c r="Y29" s="14"/>
      <c r="Z29" s="14">
        <f t="shared" si="4"/>
        <v>4430</v>
      </c>
      <c r="AA29" s="14">
        <f t="shared" si="5"/>
        <v>0</v>
      </c>
      <c r="AB29" s="14">
        <f t="shared" si="13"/>
        <v>4430</v>
      </c>
      <c r="AC29" s="14">
        <f t="shared" si="14"/>
        <v>0</v>
      </c>
    </row>
    <row r="30" spans="1:29" s="2" customFormat="1" ht="40.5" customHeight="1">
      <c r="A30" s="25">
        <v>13</v>
      </c>
      <c r="B30" s="40" t="s">
        <v>37</v>
      </c>
      <c r="C30" s="40"/>
      <c r="D30" s="40"/>
      <c r="E30" s="40"/>
      <c r="F30" s="26">
        <f t="shared" si="8"/>
        <v>380</v>
      </c>
      <c r="G30" s="13"/>
      <c r="H30" s="13">
        <v>380</v>
      </c>
      <c r="I30" s="13"/>
      <c r="J30" s="26">
        <f t="shared" si="9"/>
        <v>390</v>
      </c>
      <c r="K30" s="13"/>
      <c r="L30" s="13">
        <v>390</v>
      </c>
      <c r="M30" s="13"/>
      <c r="N30" s="26">
        <f t="shared" si="10"/>
        <v>410</v>
      </c>
      <c r="O30" s="13"/>
      <c r="P30" s="13">
        <v>410</v>
      </c>
      <c r="Q30" s="13"/>
      <c r="R30" s="26">
        <f t="shared" si="11"/>
        <v>420</v>
      </c>
      <c r="S30" s="13"/>
      <c r="T30" s="13">
        <v>420</v>
      </c>
      <c r="U30" s="13"/>
      <c r="V30" s="26">
        <f t="shared" si="12"/>
        <v>430</v>
      </c>
      <c r="W30" s="14"/>
      <c r="X30" s="14">
        <v>430</v>
      </c>
      <c r="Y30" s="14"/>
      <c r="Z30" s="14">
        <f t="shared" si="4"/>
        <v>2030</v>
      </c>
      <c r="AA30" s="14">
        <f t="shared" si="5"/>
        <v>0</v>
      </c>
      <c r="AB30" s="14">
        <f t="shared" si="13"/>
        <v>2030</v>
      </c>
      <c r="AC30" s="14">
        <f t="shared" si="14"/>
        <v>0</v>
      </c>
    </row>
    <row r="31" spans="1:29" s="2" customFormat="1" ht="33" customHeight="1">
      <c r="A31" s="25">
        <v>14</v>
      </c>
      <c r="B31" s="40" t="s">
        <v>38</v>
      </c>
      <c r="C31" s="40"/>
      <c r="D31" s="40"/>
      <c r="E31" s="40"/>
      <c r="F31" s="26">
        <f t="shared" si="8"/>
        <v>320</v>
      </c>
      <c r="G31" s="13"/>
      <c r="H31" s="13">
        <v>320</v>
      </c>
      <c r="I31" s="13"/>
      <c r="J31" s="26">
        <f t="shared" si="9"/>
        <v>360</v>
      </c>
      <c r="K31" s="13"/>
      <c r="L31" s="13">
        <v>360</v>
      </c>
      <c r="M31" s="13"/>
      <c r="N31" s="26">
        <f t="shared" si="10"/>
        <v>400</v>
      </c>
      <c r="O31" s="13"/>
      <c r="P31" s="13">
        <v>400</v>
      </c>
      <c r="Q31" s="13"/>
      <c r="R31" s="26">
        <f t="shared" si="11"/>
        <v>440</v>
      </c>
      <c r="S31" s="13"/>
      <c r="T31" s="13">
        <v>440</v>
      </c>
      <c r="U31" s="13"/>
      <c r="V31" s="26">
        <f t="shared" si="12"/>
        <v>480</v>
      </c>
      <c r="W31" s="14"/>
      <c r="X31" s="14">
        <v>480</v>
      </c>
      <c r="Y31" s="14"/>
      <c r="Z31" s="14">
        <f t="shared" si="4"/>
        <v>2000</v>
      </c>
      <c r="AA31" s="14">
        <f t="shared" si="5"/>
        <v>0</v>
      </c>
      <c r="AB31" s="14">
        <f t="shared" si="13"/>
        <v>2000</v>
      </c>
      <c r="AC31" s="14">
        <f t="shared" si="14"/>
        <v>0</v>
      </c>
    </row>
    <row r="32" spans="1:29" s="2" customFormat="1" ht="15.75">
      <c r="A32" s="25">
        <v>15</v>
      </c>
      <c r="B32" s="39" t="s">
        <v>39</v>
      </c>
      <c r="C32" s="39"/>
      <c r="D32" s="39"/>
      <c r="E32" s="39"/>
      <c r="F32" s="26">
        <f t="shared" si="8"/>
        <v>80</v>
      </c>
      <c r="G32" s="13"/>
      <c r="H32" s="13">
        <v>80</v>
      </c>
      <c r="I32" s="13"/>
      <c r="J32" s="26">
        <f t="shared" si="9"/>
        <v>90</v>
      </c>
      <c r="K32" s="13"/>
      <c r="L32" s="13">
        <v>90</v>
      </c>
      <c r="M32" s="13"/>
      <c r="N32" s="26">
        <f t="shared" si="10"/>
        <v>100</v>
      </c>
      <c r="O32" s="13"/>
      <c r="P32" s="13">
        <v>100</v>
      </c>
      <c r="Q32" s="13"/>
      <c r="R32" s="26">
        <f t="shared" si="11"/>
        <v>110</v>
      </c>
      <c r="S32" s="13"/>
      <c r="T32" s="13">
        <v>110</v>
      </c>
      <c r="U32" s="13"/>
      <c r="V32" s="26">
        <f t="shared" si="12"/>
        <v>120</v>
      </c>
      <c r="W32" s="14"/>
      <c r="X32" s="14">
        <v>120</v>
      </c>
      <c r="Y32" s="14"/>
      <c r="Z32" s="14">
        <f t="shared" si="4"/>
        <v>500</v>
      </c>
      <c r="AA32" s="14">
        <f t="shared" si="5"/>
        <v>0</v>
      </c>
      <c r="AB32" s="14">
        <f t="shared" si="13"/>
        <v>500</v>
      </c>
      <c r="AC32" s="14">
        <f t="shared" si="14"/>
        <v>0</v>
      </c>
    </row>
    <row r="33" spans="1:52" s="2" customFormat="1" ht="36.75" customHeight="1">
      <c r="A33" s="12">
        <v>16</v>
      </c>
      <c r="B33" s="40" t="s">
        <v>40</v>
      </c>
      <c r="C33" s="40"/>
      <c r="D33" s="40"/>
      <c r="E33" s="40"/>
      <c r="F33" s="26"/>
      <c r="G33" s="13"/>
      <c r="H33" s="13"/>
      <c r="I33" s="13"/>
      <c r="J33" s="26">
        <f>K33</f>
        <v>650</v>
      </c>
      <c r="K33" s="13">
        <v>650</v>
      </c>
      <c r="L33" s="13"/>
      <c r="M33" s="13"/>
      <c r="N33" s="26"/>
      <c r="O33" s="13"/>
      <c r="P33" s="13"/>
      <c r="Q33" s="13"/>
      <c r="R33" s="26"/>
      <c r="S33" s="13"/>
      <c r="T33" s="13"/>
      <c r="U33" s="13"/>
      <c r="V33" s="26"/>
      <c r="W33" s="14"/>
      <c r="X33" s="14"/>
      <c r="Y33" s="14"/>
      <c r="Z33" s="14">
        <f t="shared" si="4"/>
        <v>650</v>
      </c>
      <c r="AA33" s="14">
        <f t="shared" si="5"/>
        <v>650</v>
      </c>
      <c r="AB33" s="14">
        <f t="shared" si="13"/>
        <v>0</v>
      </c>
      <c r="AC33" s="14">
        <f t="shared" si="14"/>
        <v>0</v>
      </c>
      <c r="AE33" s="15"/>
      <c r="AF33" s="15"/>
      <c r="AG33" s="15"/>
      <c r="AH33" s="15"/>
      <c r="AI33" s="16"/>
      <c r="AJ33" s="17"/>
      <c r="AK33" s="15"/>
      <c r="AL33" s="15"/>
      <c r="AM33" s="16"/>
      <c r="AN33" s="16"/>
      <c r="AO33" s="17"/>
      <c r="AP33" s="15"/>
      <c r="AQ33" s="15"/>
      <c r="AR33" s="16"/>
      <c r="AS33" s="16"/>
      <c r="AT33" s="17"/>
      <c r="AU33" s="15"/>
      <c r="AV33" s="15"/>
      <c r="AW33" s="17"/>
      <c r="AX33" s="15"/>
      <c r="AY33" s="15"/>
      <c r="AZ33" s="18"/>
    </row>
    <row r="34" spans="1:49" s="2" customFormat="1" ht="24.75" customHeight="1">
      <c r="A34" s="41" t="s">
        <v>41</v>
      </c>
      <c r="B34" s="41"/>
      <c r="C34" s="41"/>
      <c r="D34" s="41"/>
      <c r="E34" s="41"/>
      <c r="F34" s="36">
        <f aca="true" t="shared" si="15" ref="F34:M34">SUM(F9:F33)</f>
        <v>192685</v>
      </c>
      <c r="G34" s="24">
        <f t="shared" si="15"/>
        <v>148705</v>
      </c>
      <c r="H34" s="24">
        <f t="shared" si="15"/>
        <v>43980</v>
      </c>
      <c r="I34" s="24">
        <f t="shared" si="15"/>
        <v>0</v>
      </c>
      <c r="J34" s="36">
        <f t="shared" si="15"/>
        <v>269362.8</v>
      </c>
      <c r="K34" s="24">
        <f t="shared" si="15"/>
        <v>220992.8</v>
      </c>
      <c r="L34" s="24">
        <f t="shared" si="15"/>
        <v>48370</v>
      </c>
      <c r="M34" s="24">
        <f t="shared" si="15"/>
        <v>0</v>
      </c>
      <c r="N34" s="36">
        <f>SUM(N9:N33)-N13-N16-N18-N19-N20-N21</f>
        <v>301070.2</v>
      </c>
      <c r="O34" s="24">
        <f>SUM(O9:O33)-O13-O16-O18-O19-O20-O21</f>
        <v>248545.2</v>
      </c>
      <c r="P34" s="24">
        <f aca="true" t="shared" si="16" ref="P34:Y34">SUM(P9:P33)-P13</f>
        <v>52525</v>
      </c>
      <c r="Q34" s="24">
        <f t="shared" si="16"/>
        <v>0</v>
      </c>
      <c r="R34" s="36">
        <f>SUM(R9:R33)-R13-R16-R18-R19-R20-R21</f>
        <v>540522.8</v>
      </c>
      <c r="S34" s="24">
        <f>SUM(S9:S33)-S13-S16-S18-S19-S20-S21</f>
        <v>303495.8</v>
      </c>
      <c r="T34" s="24">
        <f t="shared" si="16"/>
        <v>45140</v>
      </c>
      <c r="U34" s="24">
        <f t="shared" si="16"/>
        <v>191887</v>
      </c>
      <c r="V34" s="36">
        <f>SUM(V9:V33)-V13-V16-V18-V19-V20-V21</f>
        <v>805182.8</v>
      </c>
      <c r="W34" s="24">
        <f>SUM(W9:W33)-W13-W16-W18-W19-W20-W21</f>
        <v>310428.8</v>
      </c>
      <c r="X34" s="24">
        <f t="shared" si="16"/>
        <v>47016</v>
      </c>
      <c r="Y34" s="24">
        <f t="shared" si="16"/>
        <v>447738</v>
      </c>
      <c r="Z34" s="24">
        <f>SUM(Z9:Z33)-Z13-Z16-Z18-Z19-Z20-Z21</f>
        <v>2108823.5999999996</v>
      </c>
      <c r="AA34" s="24">
        <f>SUM(AA9:AA33)-AA13-AA16-AA18-AA19-AA20-AA21</f>
        <v>1232167.6</v>
      </c>
      <c r="AB34" s="24">
        <f>SUM(AB9:AB33)-AB13</f>
        <v>237031</v>
      </c>
      <c r="AC34" s="24">
        <f>SUM(AC9:AC33)-AC13</f>
        <v>639625</v>
      </c>
      <c r="AE34" s="2">
        <v>47944.2</v>
      </c>
      <c r="AJ34" s="2">
        <v>192383</v>
      </c>
      <c r="AO34" s="2" t="e">
        <f>AJ34*#REF!</f>
        <v>#REF!</v>
      </c>
      <c r="AT34" s="2" t="e">
        <f>AO34*#REF!</f>
        <v>#REF!</v>
      </c>
      <c r="AW34" s="2" t="e">
        <f>AT34*#REF!</f>
        <v>#REF!</v>
      </c>
    </row>
    <row r="35" spans="5:22" s="2" customFormat="1" ht="18" customHeight="1">
      <c r="E35" s="3"/>
      <c r="F35" s="27"/>
      <c r="G35" s="3"/>
      <c r="H35" s="3"/>
      <c r="I35" s="3"/>
      <c r="J35" s="27"/>
      <c r="K35" s="3"/>
      <c r="L35" s="3"/>
      <c r="M35" s="3"/>
      <c r="N35" s="27"/>
      <c r="O35" s="3"/>
      <c r="P35" s="3"/>
      <c r="Q35" s="3"/>
      <c r="R35" s="27"/>
      <c r="S35" s="3"/>
      <c r="T35" s="3"/>
      <c r="U35" s="3"/>
      <c r="V35" s="27"/>
    </row>
    <row r="36" spans="2:26" s="2" customFormat="1" ht="15.75">
      <c r="B36" s="2" t="s">
        <v>42</v>
      </c>
      <c r="E36" s="3"/>
      <c r="F36" s="27"/>
      <c r="G36" s="3"/>
      <c r="H36" s="3"/>
      <c r="I36" s="3"/>
      <c r="J36" s="27"/>
      <c r="K36" s="3"/>
      <c r="L36" s="3"/>
      <c r="M36" s="3"/>
      <c r="N36" s="27"/>
      <c r="O36" s="3"/>
      <c r="P36" s="3"/>
      <c r="Q36" s="3"/>
      <c r="R36" s="27"/>
      <c r="S36" s="3"/>
      <c r="T36" s="3"/>
      <c r="U36" s="3"/>
      <c r="V36" s="27"/>
      <c r="Z36" s="2" t="s">
        <v>43</v>
      </c>
    </row>
    <row r="37" spans="5:22" s="2" customFormat="1" ht="15.75" customHeight="1">
      <c r="E37" s="3"/>
      <c r="F37" s="27"/>
      <c r="G37" s="3"/>
      <c r="H37" s="3"/>
      <c r="I37" s="3"/>
      <c r="J37" s="27"/>
      <c r="K37" s="3"/>
      <c r="L37" s="3"/>
      <c r="M37" s="3"/>
      <c r="N37" s="27"/>
      <c r="O37" s="3"/>
      <c r="P37" s="3"/>
      <c r="Q37" s="3"/>
      <c r="R37" s="27"/>
      <c r="S37" s="3"/>
      <c r="T37" s="3"/>
      <c r="U37" s="3"/>
      <c r="V37" s="27"/>
    </row>
    <row r="38" spans="2:26" s="2" customFormat="1" ht="15.75">
      <c r="B38" s="2" t="s">
        <v>44</v>
      </c>
      <c r="E38" s="3"/>
      <c r="F38" s="27"/>
      <c r="G38" s="3"/>
      <c r="H38" s="3"/>
      <c r="I38" s="3"/>
      <c r="J38" s="27"/>
      <c r="K38" s="3"/>
      <c r="L38" s="3"/>
      <c r="M38" s="3"/>
      <c r="N38" s="27"/>
      <c r="O38" s="3"/>
      <c r="P38" s="3"/>
      <c r="Q38" s="3"/>
      <c r="R38" s="27"/>
      <c r="S38" s="3"/>
      <c r="T38" s="3"/>
      <c r="U38" s="3"/>
      <c r="V38" s="27"/>
      <c r="Z38" s="2" t="s">
        <v>45</v>
      </c>
    </row>
    <row r="39" spans="5:22" s="2" customFormat="1" ht="15.75">
      <c r="E39" s="3"/>
      <c r="F39" s="27"/>
      <c r="G39" s="3"/>
      <c r="H39" s="3"/>
      <c r="I39" s="3"/>
      <c r="J39" s="27"/>
      <c r="K39" s="3"/>
      <c r="L39" s="3"/>
      <c r="M39" s="3"/>
      <c r="N39" s="27"/>
      <c r="O39" s="3"/>
      <c r="P39" s="3"/>
      <c r="Q39" s="3"/>
      <c r="R39" s="27"/>
      <c r="S39" s="3"/>
      <c r="T39" s="3"/>
      <c r="U39" s="3"/>
      <c r="V39" s="27"/>
    </row>
    <row r="40" spans="5:29" s="2" customFormat="1" ht="15.75">
      <c r="E40" s="3"/>
      <c r="F40" s="27"/>
      <c r="G40" s="3"/>
      <c r="H40" s="3"/>
      <c r="I40" s="3"/>
      <c r="J40" s="27"/>
      <c r="K40" s="3"/>
      <c r="L40" s="3"/>
      <c r="M40" s="3"/>
      <c r="N40" s="27"/>
      <c r="O40" s="3"/>
      <c r="P40" s="3"/>
      <c r="Q40" s="3"/>
      <c r="R40" s="27"/>
      <c r="S40" s="3"/>
      <c r="T40" s="3"/>
      <c r="U40" s="3"/>
      <c r="V40" s="27"/>
      <c r="Z40" s="31"/>
      <c r="AA40" s="31"/>
      <c r="AB40" s="31"/>
      <c r="AC40" s="31"/>
    </row>
    <row r="41" spans="5:22" s="2" customFormat="1" ht="15.75">
      <c r="E41" s="3"/>
      <c r="F41" s="27"/>
      <c r="G41" s="3"/>
      <c r="H41" s="3"/>
      <c r="I41" s="3"/>
      <c r="J41" s="27"/>
      <c r="K41" s="3"/>
      <c r="L41" s="3"/>
      <c r="M41" s="3"/>
      <c r="N41" s="27"/>
      <c r="O41" s="3"/>
      <c r="P41" s="3"/>
      <c r="Q41" s="3"/>
      <c r="R41" s="27"/>
      <c r="S41" s="3"/>
      <c r="T41" s="3"/>
      <c r="U41" s="3"/>
      <c r="V41" s="27"/>
    </row>
    <row r="42" spans="5:22" s="2" customFormat="1" ht="15.75">
      <c r="E42" s="3"/>
      <c r="F42" s="27"/>
      <c r="G42" s="3"/>
      <c r="H42" s="3"/>
      <c r="I42" s="3"/>
      <c r="J42" s="27"/>
      <c r="K42" s="3"/>
      <c r="L42" s="3"/>
      <c r="M42" s="3"/>
      <c r="N42" s="27"/>
      <c r="O42" s="3"/>
      <c r="P42" s="3"/>
      <c r="Q42" s="3"/>
      <c r="R42" s="27"/>
      <c r="S42" s="3"/>
      <c r="T42" s="3"/>
      <c r="U42" s="3"/>
      <c r="V42" s="27"/>
    </row>
    <row r="43" spans="5:22" s="2" customFormat="1" ht="15.75">
      <c r="E43" s="3"/>
      <c r="F43" s="27"/>
      <c r="G43" s="3"/>
      <c r="H43" s="3"/>
      <c r="I43" s="3"/>
      <c r="J43" s="27"/>
      <c r="K43" s="3"/>
      <c r="L43" s="3"/>
      <c r="M43" s="3"/>
      <c r="N43" s="27"/>
      <c r="O43" s="3"/>
      <c r="P43" s="3"/>
      <c r="Q43" s="3"/>
      <c r="R43" s="27"/>
      <c r="S43" s="3"/>
      <c r="T43" s="3"/>
      <c r="U43" s="3"/>
      <c r="V43" s="27"/>
    </row>
    <row r="44" spans="5:22" s="2" customFormat="1" ht="15.75">
      <c r="E44" s="3"/>
      <c r="F44" s="27"/>
      <c r="G44" s="3"/>
      <c r="H44" s="3"/>
      <c r="I44" s="3"/>
      <c r="J44" s="27"/>
      <c r="K44" s="3"/>
      <c r="L44" s="3"/>
      <c r="M44" s="3"/>
      <c r="N44" s="27"/>
      <c r="O44" s="3"/>
      <c r="P44" s="3"/>
      <c r="Q44" s="3"/>
      <c r="R44" s="27"/>
      <c r="S44" s="3"/>
      <c r="T44" s="3"/>
      <c r="U44" s="3"/>
      <c r="V44" s="27"/>
    </row>
    <row r="45" spans="5:22" s="2" customFormat="1" ht="15.75">
      <c r="E45" s="3"/>
      <c r="F45" s="27"/>
      <c r="G45" s="3"/>
      <c r="H45" s="3"/>
      <c r="I45" s="3"/>
      <c r="J45" s="27"/>
      <c r="K45" s="3"/>
      <c r="L45" s="3"/>
      <c r="M45" s="3"/>
      <c r="N45" s="27"/>
      <c r="O45" s="3"/>
      <c r="P45" s="3"/>
      <c r="Q45" s="3"/>
      <c r="R45" s="27"/>
      <c r="S45" s="3"/>
      <c r="T45" s="3"/>
      <c r="U45" s="3"/>
      <c r="V45" s="27"/>
    </row>
    <row r="46" spans="5:22" s="2" customFormat="1" ht="15.75">
      <c r="E46" s="3"/>
      <c r="F46" s="27"/>
      <c r="G46" s="3"/>
      <c r="H46" s="3"/>
      <c r="I46" s="3"/>
      <c r="J46" s="27"/>
      <c r="K46" s="3"/>
      <c r="L46" s="3"/>
      <c r="M46" s="3"/>
      <c r="N46" s="27"/>
      <c r="O46" s="3"/>
      <c r="P46" s="3"/>
      <c r="Q46" s="3"/>
      <c r="R46" s="27"/>
      <c r="S46" s="3"/>
      <c r="T46" s="3"/>
      <c r="U46" s="3"/>
      <c r="V46" s="27"/>
    </row>
    <row r="47" spans="5:22" s="2" customFormat="1" ht="15.75">
      <c r="E47" s="3"/>
      <c r="F47" s="27"/>
      <c r="G47" s="3"/>
      <c r="H47" s="3"/>
      <c r="I47" s="3"/>
      <c r="J47" s="27"/>
      <c r="K47" s="3"/>
      <c r="L47" s="3"/>
      <c r="M47" s="3"/>
      <c r="N47" s="27"/>
      <c r="O47" s="3"/>
      <c r="P47" s="3"/>
      <c r="Q47" s="3"/>
      <c r="R47" s="27"/>
      <c r="S47" s="3"/>
      <c r="T47" s="3"/>
      <c r="U47" s="3"/>
      <c r="V47" s="27"/>
    </row>
    <row r="48" spans="5:22" s="2" customFormat="1" ht="15.75">
      <c r="E48" s="3"/>
      <c r="F48" s="27"/>
      <c r="G48" s="3"/>
      <c r="H48" s="3"/>
      <c r="I48" s="3"/>
      <c r="J48" s="27"/>
      <c r="K48" s="3"/>
      <c r="L48" s="3"/>
      <c r="M48" s="3"/>
      <c r="N48" s="27"/>
      <c r="O48" s="3"/>
      <c r="P48" s="3"/>
      <c r="Q48" s="3"/>
      <c r="R48" s="27"/>
      <c r="S48" s="3"/>
      <c r="T48" s="3"/>
      <c r="U48" s="3"/>
      <c r="V48" s="27"/>
    </row>
    <row r="49" spans="5:22" s="2" customFormat="1" ht="15.75">
      <c r="E49" s="3"/>
      <c r="F49" s="27"/>
      <c r="G49" s="3"/>
      <c r="H49" s="3"/>
      <c r="I49" s="3"/>
      <c r="J49" s="27"/>
      <c r="K49" s="3"/>
      <c r="L49" s="3"/>
      <c r="M49" s="3"/>
      <c r="N49" s="27"/>
      <c r="O49" s="3"/>
      <c r="P49" s="3"/>
      <c r="Q49" s="3"/>
      <c r="R49" s="27"/>
      <c r="S49" s="3"/>
      <c r="T49" s="3"/>
      <c r="U49" s="3"/>
      <c r="V49" s="27"/>
    </row>
    <row r="50" spans="5:22" s="2" customFormat="1" ht="15.75">
      <c r="E50" s="3"/>
      <c r="F50" s="27"/>
      <c r="G50" s="3"/>
      <c r="H50" s="3"/>
      <c r="I50" s="3"/>
      <c r="J50" s="27"/>
      <c r="K50" s="3"/>
      <c r="L50" s="3"/>
      <c r="M50" s="3"/>
      <c r="N50" s="27"/>
      <c r="O50" s="3"/>
      <c r="P50" s="3"/>
      <c r="Q50" s="3"/>
      <c r="R50" s="27"/>
      <c r="S50" s="3"/>
      <c r="T50" s="3"/>
      <c r="U50" s="3"/>
      <c r="V50" s="27"/>
    </row>
    <row r="51" spans="5:22" s="2" customFormat="1" ht="15.75">
      <c r="E51" s="3"/>
      <c r="F51" s="27"/>
      <c r="G51" s="3"/>
      <c r="H51" s="3"/>
      <c r="I51" s="3"/>
      <c r="J51" s="27"/>
      <c r="K51" s="3"/>
      <c r="L51" s="3"/>
      <c r="M51" s="3"/>
      <c r="N51" s="27"/>
      <c r="O51" s="3"/>
      <c r="P51" s="3"/>
      <c r="Q51" s="3"/>
      <c r="R51" s="27"/>
      <c r="S51" s="3"/>
      <c r="T51" s="3"/>
      <c r="U51" s="3"/>
      <c r="V51" s="27"/>
    </row>
    <row r="52" spans="5:22" s="2" customFormat="1" ht="15.75">
      <c r="E52" s="3"/>
      <c r="F52" s="27"/>
      <c r="G52" s="3"/>
      <c r="H52" s="3"/>
      <c r="I52" s="3"/>
      <c r="J52" s="27"/>
      <c r="K52" s="3"/>
      <c r="L52" s="3"/>
      <c r="M52" s="3"/>
      <c r="N52" s="27"/>
      <c r="O52" s="3"/>
      <c r="P52" s="3"/>
      <c r="Q52" s="3"/>
      <c r="R52" s="27"/>
      <c r="S52" s="3"/>
      <c r="T52" s="3"/>
      <c r="U52" s="3"/>
      <c r="V52" s="27"/>
    </row>
    <row r="53" spans="5:22" s="2" customFormat="1" ht="15.75">
      <c r="E53" s="3"/>
      <c r="F53" s="27"/>
      <c r="G53" s="3"/>
      <c r="H53" s="3"/>
      <c r="I53" s="3"/>
      <c r="J53" s="27"/>
      <c r="K53" s="3"/>
      <c r="L53" s="3"/>
      <c r="M53" s="3"/>
      <c r="N53" s="27"/>
      <c r="O53" s="3"/>
      <c r="P53" s="3"/>
      <c r="Q53" s="3"/>
      <c r="R53" s="27"/>
      <c r="S53" s="3"/>
      <c r="T53" s="3"/>
      <c r="U53" s="3"/>
      <c r="V53" s="27"/>
    </row>
    <row r="54" spans="5:22" s="2" customFormat="1" ht="15.75">
      <c r="E54" s="3"/>
      <c r="F54" s="27"/>
      <c r="G54" s="3"/>
      <c r="H54" s="3"/>
      <c r="I54" s="3"/>
      <c r="J54" s="27"/>
      <c r="K54" s="3"/>
      <c r="L54" s="3"/>
      <c r="M54" s="3"/>
      <c r="N54" s="27"/>
      <c r="O54" s="3"/>
      <c r="P54" s="3"/>
      <c r="Q54" s="3"/>
      <c r="R54" s="27"/>
      <c r="S54" s="3"/>
      <c r="T54" s="3"/>
      <c r="U54" s="3"/>
      <c r="V54" s="27"/>
    </row>
    <row r="55" spans="5:22" s="2" customFormat="1" ht="15.75">
      <c r="E55" s="3"/>
      <c r="F55" s="27"/>
      <c r="G55" s="3"/>
      <c r="H55" s="3"/>
      <c r="I55" s="3"/>
      <c r="J55" s="27"/>
      <c r="K55" s="3"/>
      <c r="L55" s="3"/>
      <c r="M55" s="3"/>
      <c r="N55" s="27"/>
      <c r="O55" s="3"/>
      <c r="P55" s="3"/>
      <c r="Q55" s="3"/>
      <c r="R55" s="27"/>
      <c r="S55" s="3"/>
      <c r="T55" s="3"/>
      <c r="U55" s="3"/>
      <c r="V55" s="27"/>
    </row>
    <row r="56" spans="5:22" s="2" customFormat="1" ht="15.75">
      <c r="E56" s="3"/>
      <c r="F56" s="27"/>
      <c r="G56" s="3"/>
      <c r="H56" s="3"/>
      <c r="I56" s="3"/>
      <c r="J56" s="27"/>
      <c r="K56" s="3"/>
      <c r="L56" s="3"/>
      <c r="M56" s="3"/>
      <c r="N56" s="27"/>
      <c r="O56" s="3"/>
      <c r="P56" s="3"/>
      <c r="Q56" s="3"/>
      <c r="R56" s="27"/>
      <c r="S56" s="3"/>
      <c r="T56" s="3"/>
      <c r="U56" s="3"/>
      <c r="V56" s="27"/>
    </row>
    <row r="57" spans="5:22" s="2" customFormat="1" ht="15.75">
      <c r="E57" s="3"/>
      <c r="F57" s="27"/>
      <c r="G57" s="3"/>
      <c r="H57" s="3"/>
      <c r="I57" s="3"/>
      <c r="J57" s="27"/>
      <c r="K57" s="3"/>
      <c r="L57" s="3"/>
      <c r="M57" s="3"/>
      <c r="N57" s="27"/>
      <c r="O57" s="3"/>
      <c r="P57" s="3"/>
      <c r="Q57" s="3"/>
      <c r="R57" s="27"/>
      <c r="S57" s="3"/>
      <c r="T57" s="3"/>
      <c r="U57" s="3"/>
      <c r="V57" s="27"/>
    </row>
    <row r="58" spans="5:22" s="2" customFormat="1" ht="15.75">
      <c r="E58" s="3"/>
      <c r="F58" s="27"/>
      <c r="G58" s="3"/>
      <c r="H58" s="3"/>
      <c r="I58" s="3"/>
      <c r="J58" s="27"/>
      <c r="K58" s="3"/>
      <c r="L58" s="3"/>
      <c r="M58" s="3"/>
      <c r="N58" s="27"/>
      <c r="O58" s="3"/>
      <c r="P58" s="3"/>
      <c r="Q58" s="3"/>
      <c r="R58" s="27"/>
      <c r="S58" s="3"/>
      <c r="T58" s="3"/>
      <c r="U58" s="3"/>
      <c r="V58" s="27"/>
    </row>
    <row r="59" spans="5:22" s="2" customFormat="1" ht="15.75">
      <c r="E59" s="3"/>
      <c r="F59" s="27"/>
      <c r="G59" s="3"/>
      <c r="H59" s="3"/>
      <c r="I59" s="3"/>
      <c r="J59" s="27"/>
      <c r="K59" s="3"/>
      <c r="L59" s="3"/>
      <c r="M59" s="3"/>
      <c r="N59" s="27"/>
      <c r="O59" s="3"/>
      <c r="P59" s="3"/>
      <c r="Q59" s="3"/>
      <c r="R59" s="27"/>
      <c r="S59" s="3"/>
      <c r="T59" s="3"/>
      <c r="U59" s="3"/>
      <c r="V59" s="27"/>
    </row>
    <row r="60" spans="5:22" s="2" customFormat="1" ht="15.75">
      <c r="E60" s="3"/>
      <c r="F60" s="27"/>
      <c r="G60" s="3"/>
      <c r="H60" s="3"/>
      <c r="I60" s="3"/>
      <c r="J60" s="27"/>
      <c r="K60" s="3"/>
      <c r="L60" s="3"/>
      <c r="M60" s="3"/>
      <c r="N60" s="27"/>
      <c r="O60" s="3"/>
      <c r="P60" s="3"/>
      <c r="Q60" s="3"/>
      <c r="R60" s="27"/>
      <c r="S60" s="3"/>
      <c r="T60" s="3"/>
      <c r="U60" s="3"/>
      <c r="V60" s="27"/>
    </row>
    <row r="61" spans="5:22" s="2" customFormat="1" ht="15.75">
      <c r="E61" s="3"/>
      <c r="F61" s="27"/>
      <c r="G61" s="3"/>
      <c r="H61" s="3"/>
      <c r="I61" s="3"/>
      <c r="J61" s="27"/>
      <c r="K61" s="3"/>
      <c r="L61" s="3"/>
      <c r="M61" s="3"/>
      <c r="N61" s="27"/>
      <c r="O61" s="3"/>
      <c r="P61" s="3"/>
      <c r="Q61" s="3"/>
      <c r="R61" s="27"/>
      <c r="S61" s="3"/>
      <c r="T61" s="3"/>
      <c r="U61" s="3"/>
      <c r="V61" s="27"/>
    </row>
    <row r="62" spans="5:22" s="2" customFormat="1" ht="15.75">
      <c r="E62" s="3"/>
      <c r="F62" s="27"/>
      <c r="G62" s="3"/>
      <c r="H62" s="3"/>
      <c r="I62" s="3"/>
      <c r="J62" s="27"/>
      <c r="K62" s="3"/>
      <c r="L62" s="3"/>
      <c r="M62" s="3"/>
      <c r="N62" s="27"/>
      <c r="O62" s="3"/>
      <c r="P62" s="3"/>
      <c r="Q62" s="3"/>
      <c r="R62" s="27"/>
      <c r="S62" s="3"/>
      <c r="T62" s="3"/>
      <c r="U62" s="3"/>
      <c r="V62" s="27"/>
    </row>
    <row r="63" spans="5:22" s="2" customFormat="1" ht="15.75">
      <c r="E63" s="3"/>
      <c r="F63" s="27"/>
      <c r="G63" s="3"/>
      <c r="H63" s="3"/>
      <c r="I63" s="3"/>
      <c r="J63" s="27"/>
      <c r="K63" s="3"/>
      <c r="L63" s="3"/>
      <c r="M63" s="3"/>
      <c r="N63" s="27"/>
      <c r="O63" s="3"/>
      <c r="P63" s="3"/>
      <c r="Q63" s="3"/>
      <c r="R63" s="27"/>
      <c r="S63" s="3"/>
      <c r="T63" s="3"/>
      <c r="U63" s="3"/>
      <c r="V63" s="27"/>
    </row>
    <row r="64" spans="5:22" s="2" customFormat="1" ht="15.75">
      <c r="E64" s="3"/>
      <c r="F64" s="27"/>
      <c r="G64" s="3"/>
      <c r="H64" s="3"/>
      <c r="I64" s="3"/>
      <c r="J64" s="27"/>
      <c r="K64" s="3"/>
      <c r="L64" s="3"/>
      <c r="M64" s="3"/>
      <c r="N64" s="27"/>
      <c r="O64" s="3"/>
      <c r="P64" s="3"/>
      <c r="Q64" s="3"/>
      <c r="R64" s="27"/>
      <c r="S64" s="3"/>
      <c r="T64" s="3"/>
      <c r="U64" s="3"/>
      <c r="V64" s="27"/>
    </row>
    <row r="65" spans="5:22" s="2" customFormat="1" ht="15.75">
      <c r="E65" s="3"/>
      <c r="F65" s="27"/>
      <c r="G65" s="3"/>
      <c r="H65" s="3"/>
      <c r="I65" s="3"/>
      <c r="J65" s="27"/>
      <c r="K65" s="3"/>
      <c r="L65" s="3"/>
      <c r="M65" s="3"/>
      <c r="N65" s="27"/>
      <c r="O65" s="3"/>
      <c r="P65" s="3"/>
      <c r="Q65" s="3"/>
      <c r="R65" s="27"/>
      <c r="S65" s="3"/>
      <c r="T65" s="3"/>
      <c r="U65" s="3"/>
      <c r="V65" s="27"/>
    </row>
    <row r="66" spans="5:22" s="2" customFormat="1" ht="15.75">
      <c r="E66" s="3"/>
      <c r="F66" s="27"/>
      <c r="G66" s="3"/>
      <c r="H66" s="3"/>
      <c r="I66" s="3"/>
      <c r="J66" s="27"/>
      <c r="K66" s="3"/>
      <c r="L66" s="3"/>
      <c r="M66" s="3"/>
      <c r="N66" s="27"/>
      <c r="O66" s="3"/>
      <c r="P66" s="3"/>
      <c r="Q66" s="3"/>
      <c r="R66" s="27"/>
      <c r="S66" s="3"/>
      <c r="T66" s="3"/>
      <c r="U66" s="3"/>
      <c r="V66" s="27"/>
    </row>
    <row r="67" spans="5:22" s="2" customFormat="1" ht="15.75">
      <c r="E67" s="3"/>
      <c r="F67" s="27"/>
      <c r="G67" s="3"/>
      <c r="H67" s="3"/>
      <c r="I67" s="3"/>
      <c r="J67" s="27"/>
      <c r="K67" s="3"/>
      <c r="L67" s="3"/>
      <c r="M67" s="3"/>
      <c r="N67" s="27"/>
      <c r="O67" s="3"/>
      <c r="P67" s="3"/>
      <c r="Q67" s="3"/>
      <c r="R67" s="27"/>
      <c r="S67" s="3"/>
      <c r="T67" s="3"/>
      <c r="U67" s="3"/>
      <c r="V67" s="27"/>
    </row>
    <row r="68" spans="5:22" s="2" customFormat="1" ht="15.75">
      <c r="E68" s="3"/>
      <c r="F68" s="27"/>
      <c r="G68" s="3"/>
      <c r="H68" s="3"/>
      <c r="I68" s="3"/>
      <c r="J68" s="27"/>
      <c r="K68" s="3"/>
      <c r="L68" s="3"/>
      <c r="M68" s="3"/>
      <c r="N68" s="27"/>
      <c r="O68" s="3"/>
      <c r="P68" s="3"/>
      <c r="Q68" s="3"/>
      <c r="R68" s="27"/>
      <c r="S68" s="3"/>
      <c r="T68" s="3"/>
      <c r="U68" s="3"/>
      <c r="V68" s="27"/>
    </row>
    <row r="69" spans="5:22" s="2" customFormat="1" ht="15.75">
      <c r="E69" s="3"/>
      <c r="F69" s="27"/>
      <c r="G69" s="3"/>
      <c r="H69" s="3"/>
      <c r="I69" s="3"/>
      <c r="J69" s="27"/>
      <c r="K69" s="3"/>
      <c r="L69" s="3"/>
      <c r="M69" s="3"/>
      <c r="N69" s="27"/>
      <c r="O69" s="3"/>
      <c r="P69" s="3"/>
      <c r="Q69" s="3"/>
      <c r="R69" s="27"/>
      <c r="S69" s="3"/>
      <c r="T69" s="3"/>
      <c r="U69" s="3"/>
      <c r="V69" s="27"/>
    </row>
    <row r="70" spans="5:22" s="2" customFormat="1" ht="15.75">
      <c r="E70" s="3"/>
      <c r="F70" s="27"/>
      <c r="G70" s="3"/>
      <c r="H70" s="3"/>
      <c r="I70" s="3"/>
      <c r="J70" s="27"/>
      <c r="K70" s="3"/>
      <c r="L70" s="3"/>
      <c r="M70" s="3"/>
      <c r="N70" s="27"/>
      <c r="O70" s="3"/>
      <c r="P70" s="3"/>
      <c r="Q70" s="3"/>
      <c r="R70" s="27"/>
      <c r="S70" s="3"/>
      <c r="T70" s="3"/>
      <c r="U70" s="3"/>
      <c r="V70" s="27"/>
    </row>
    <row r="71" spans="5:22" s="2" customFormat="1" ht="15.75">
      <c r="E71" s="3"/>
      <c r="F71" s="27"/>
      <c r="G71" s="3"/>
      <c r="H71" s="3"/>
      <c r="I71" s="3"/>
      <c r="J71" s="27"/>
      <c r="K71" s="3"/>
      <c r="L71" s="3"/>
      <c r="M71" s="3"/>
      <c r="N71" s="27"/>
      <c r="O71" s="3"/>
      <c r="P71" s="3"/>
      <c r="Q71" s="3"/>
      <c r="R71" s="27"/>
      <c r="S71" s="3"/>
      <c r="T71" s="3"/>
      <c r="U71" s="3"/>
      <c r="V71" s="27"/>
    </row>
    <row r="72" spans="5:22" s="2" customFormat="1" ht="15.75">
      <c r="E72" s="3"/>
      <c r="F72" s="27"/>
      <c r="G72" s="3"/>
      <c r="H72" s="3"/>
      <c r="I72" s="3"/>
      <c r="J72" s="27"/>
      <c r="K72" s="3"/>
      <c r="L72" s="3"/>
      <c r="M72" s="3"/>
      <c r="N72" s="27"/>
      <c r="O72" s="3"/>
      <c r="P72" s="3"/>
      <c r="Q72" s="3"/>
      <c r="R72" s="27"/>
      <c r="S72" s="3"/>
      <c r="T72" s="3"/>
      <c r="U72" s="3"/>
      <c r="V72" s="27"/>
    </row>
    <row r="73" spans="5:22" s="2" customFormat="1" ht="15.75">
      <c r="E73" s="3"/>
      <c r="F73" s="27"/>
      <c r="G73" s="3"/>
      <c r="H73" s="3"/>
      <c r="I73" s="3"/>
      <c r="J73" s="27"/>
      <c r="K73" s="3"/>
      <c r="L73" s="3"/>
      <c r="M73" s="3"/>
      <c r="N73" s="27"/>
      <c r="O73" s="3"/>
      <c r="P73" s="3"/>
      <c r="Q73" s="3"/>
      <c r="R73" s="27"/>
      <c r="S73" s="3"/>
      <c r="T73" s="3"/>
      <c r="U73" s="3"/>
      <c r="V73" s="27"/>
    </row>
    <row r="74" spans="5:22" s="2" customFormat="1" ht="15.75">
      <c r="E74" s="3"/>
      <c r="F74" s="27"/>
      <c r="G74" s="3"/>
      <c r="H74" s="3"/>
      <c r="I74" s="3"/>
      <c r="J74" s="27"/>
      <c r="K74" s="3"/>
      <c r="L74" s="3"/>
      <c r="M74" s="3"/>
      <c r="N74" s="27"/>
      <c r="O74" s="3"/>
      <c r="P74" s="3"/>
      <c r="Q74" s="3"/>
      <c r="R74" s="27"/>
      <c r="S74" s="3"/>
      <c r="T74" s="3"/>
      <c r="U74" s="3"/>
      <c r="V74" s="27"/>
    </row>
    <row r="75" spans="5:22" s="2" customFormat="1" ht="15.75">
      <c r="E75" s="3"/>
      <c r="F75" s="27"/>
      <c r="G75" s="3"/>
      <c r="H75" s="3"/>
      <c r="I75" s="3"/>
      <c r="J75" s="27"/>
      <c r="K75" s="3"/>
      <c r="L75" s="3"/>
      <c r="M75" s="3"/>
      <c r="N75" s="27"/>
      <c r="O75" s="3"/>
      <c r="P75" s="3"/>
      <c r="Q75" s="3"/>
      <c r="R75" s="27"/>
      <c r="S75" s="3"/>
      <c r="T75" s="3"/>
      <c r="U75" s="3"/>
      <c r="V75" s="27"/>
    </row>
  </sheetData>
  <sheetProtection selectLockedCells="1" selectUnlockedCells="1"/>
  <mergeCells count="51">
    <mergeCell ref="Z1:AC1"/>
    <mergeCell ref="A2:AC2"/>
    <mergeCell ref="A3:AC3"/>
    <mergeCell ref="I4:M4"/>
    <mergeCell ref="A5:A7"/>
    <mergeCell ref="B5:E7"/>
    <mergeCell ref="F5:I5"/>
    <mergeCell ref="J5:M5"/>
    <mergeCell ref="N5:Q5"/>
    <mergeCell ref="R5:U5"/>
    <mergeCell ref="V5:Y5"/>
    <mergeCell ref="Z5:AC5"/>
    <mergeCell ref="F6:F7"/>
    <mergeCell ref="G6:I6"/>
    <mergeCell ref="J6:J7"/>
    <mergeCell ref="K6:M6"/>
    <mergeCell ref="N6:N7"/>
    <mergeCell ref="O6:Q6"/>
    <mergeCell ref="R6:R7"/>
    <mergeCell ref="S6:U6"/>
    <mergeCell ref="V6:V7"/>
    <mergeCell ref="W6:Y6"/>
    <mergeCell ref="Z6:Z7"/>
    <mergeCell ref="AA6:AC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2:E22"/>
    <mergeCell ref="B23:E23"/>
    <mergeCell ref="B24:E24"/>
    <mergeCell ref="B31:E31"/>
    <mergeCell ref="B18:E18"/>
    <mergeCell ref="B19:E19"/>
    <mergeCell ref="B20:E20"/>
    <mergeCell ref="B21:E21"/>
    <mergeCell ref="B32:E32"/>
    <mergeCell ref="B33:E33"/>
    <mergeCell ref="A34:E34"/>
    <mergeCell ref="B25:E25"/>
    <mergeCell ref="B26:E26"/>
    <mergeCell ref="B27:E27"/>
    <mergeCell ref="B28:E28"/>
    <mergeCell ref="B29:E29"/>
    <mergeCell ref="B30:E30"/>
  </mergeCells>
  <printOptions/>
  <pageMargins left="0.19652777777777777" right="0" top="0.19652777777777777" bottom="0.19652777777777777" header="0.5118110236220472" footer="0.5118110236220472"/>
  <pageSetup fitToHeight="1" fitToWidth="1" horizontalDpi="600" verticalDpi="600" orientation="landscape" paperSize="9" scale="42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cp:lastPrinted>2024-05-14T12:39:49Z</cp:lastPrinted>
  <dcterms:modified xsi:type="dcterms:W3CDTF">2024-05-21T14:42:09Z</dcterms:modified>
  <cp:category/>
  <cp:version/>
  <cp:contentType/>
  <cp:contentStatus/>
</cp:coreProperties>
</file>