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ограма" sheetId="1" r:id="rId1"/>
    <sheet name="Лист3" sheetId="2" r:id="rId2"/>
  </sheets>
  <definedNames>
    <definedName name="_xlnm.Print_Titles" localSheetId="0">'Програма'!$8:$8</definedName>
    <definedName name="_xlnm.Print_Area" localSheetId="0">'Програма'!$A$1:$AC$34</definedName>
  </definedNames>
  <calcPr fullCalcOnLoad="1"/>
</workbook>
</file>

<file path=xl/sharedStrings.xml><?xml version="1.0" encoding="utf-8"?>
<sst xmlns="http://schemas.openxmlformats.org/spreadsheetml/2006/main" count="72" uniqueCount="48">
  <si>
    <t>Заходи</t>
  </si>
  <si>
    <t>№ з/п</t>
  </si>
  <si>
    <t>Найменування заходів</t>
  </si>
  <si>
    <t>власні кошти</t>
  </si>
  <si>
    <t>в тому числі</t>
  </si>
  <si>
    <t>Ремонт кабельних мереж</t>
  </si>
  <si>
    <t>Капітальний ремонт тролейбусів</t>
  </si>
  <si>
    <t>Проведення технічного обслуговування №2 та виконання середніх ремонтів тролейбусів</t>
  </si>
  <si>
    <t>Придбання автошин на тролейбуси</t>
  </si>
  <si>
    <t>Капітальний ремонт агрегатів до тролейбусів</t>
  </si>
  <si>
    <t>Оновлення станочного парку та підйомних механізмів</t>
  </si>
  <si>
    <t>Загальна сума</t>
  </si>
  <si>
    <t xml:space="preserve">Відшкодування компенсаційних витрат за пільговий проїзд окремих категорій громадян, що користуються електротранспортом (тролейбус) та мають право на безкоштовний проїзд </t>
  </si>
  <si>
    <t xml:space="preserve">інших джерел </t>
  </si>
  <si>
    <t xml:space="preserve">Керуючий справами виконавчого комітету </t>
  </si>
  <si>
    <t>2021 рік</t>
  </si>
  <si>
    <t>2022 рік</t>
  </si>
  <si>
    <t>2023 рік</t>
  </si>
  <si>
    <t>2024 рік</t>
  </si>
  <si>
    <t>2025 рік</t>
  </si>
  <si>
    <t>Оплата фінансового лізингу за придбані в 2019р тролейбуси, в тому числі 5 тролейбусів базової  комплектації і 5 тролейбусів з автономним ходом до 20км</t>
  </si>
  <si>
    <t xml:space="preserve">Обсяг фінансування, тис. грн </t>
  </si>
  <si>
    <t>Обсяг фінансування, тис. грн</t>
  </si>
  <si>
    <t>бюджет громади</t>
  </si>
  <si>
    <t>щодо реалізації Програми розвитку електротранспорту Хмельницької міської територіальної громади на 2021 - 2025 роки</t>
  </si>
  <si>
    <t>Надання транспортних послуг з перевезень електротранспортом ХКП "Електротранс"</t>
  </si>
  <si>
    <t>Обслуговування кредиту  Європейського Банку Реконструкції та Розвитку на придбання тролейбусів</t>
  </si>
  <si>
    <t>Придбання матеріалів для ремонту електромереж (контактної мережі)</t>
  </si>
  <si>
    <t>Усього 2021-2025 роки</t>
  </si>
  <si>
    <t xml:space="preserve">  </t>
  </si>
  <si>
    <t>Придбання обладнання для господарської діяльності (контрольні пункти комплексу телемеханіки тягових підстанцій та диспетчерський пункт управління)</t>
  </si>
  <si>
    <t>Придбання джерела резервного живлення (генератор дизельний в комплекті)</t>
  </si>
  <si>
    <t>Фінансова підтримка та поворотна фінансова допомога з бюджету Хмельницької міської територіальної громади</t>
  </si>
  <si>
    <t>Придбання спеціалізованої техніки для комунального підприємства</t>
  </si>
  <si>
    <t>Директор Хмельницького комунального підприємства «Електротранс»</t>
  </si>
  <si>
    <t>5.1</t>
  </si>
  <si>
    <t>5.2</t>
  </si>
  <si>
    <t>5.3</t>
  </si>
  <si>
    <t>Проект кредиту Європейського банку реконструкції та розвитку «Модернізація громадського тролейбусного транспорту у м. Хмельницький», в т. ч.:</t>
  </si>
  <si>
    <t>Юлія САБІЙ</t>
  </si>
  <si>
    <t>Сергій БОБУХ</t>
  </si>
  <si>
    <t>Придбання низькопідлогових тролейбусів за рахунок залучених коштів Європейського Банку Реконструкції та Розвитку на 13 років</t>
  </si>
  <si>
    <t xml:space="preserve">Витрати, пов’язані зі співфінансуванням по Угоді Європейського Банку Реконструкції та Розвитку, в т.ч.: модернізація транспортної інфраструктури, яка включає модернізацію обладнання тролейбусного депо; модернізація комплексу мийки тролейбусів; реконструкція існуючих зупинок громадського транспорту. 
</t>
  </si>
  <si>
    <t>5.4</t>
  </si>
  <si>
    <t>Нове будівництво водозабірної свердловини для господарчо-питного    водопостачання</t>
  </si>
  <si>
    <t>Проектні і вишукувальні  роботи по  капітальному  ремонту контактної мережі на шляхопроводі через залізну дорогу по вул. Кам'янецькій в м. Хмельницькому</t>
  </si>
  <si>
    <t xml:space="preserve">Оплата за надані уповноваженими агентами послуги, а саме отримання процесуальних повідомлень та викликів до суду в Англії, для Виконавчого комітету Хмельницької міської ради та ХКП "Електротранс"
</t>
  </si>
  <si>
    <t xml:space="preserve">Додаток 1 до рішення виконавчого комітету                           від  22.06.2023 № 610 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</si>
</sst>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6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196" fontId="1" fillId="0" borderId="0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textRotation="90"/>
    </xf>
    <xf numFmtId="196" fontId="1" fillId="0" borderId="0" xfId="0" applyNumberFormat="1" applyFont="1" applyBorder="1" applyAlignment="1">
      <alignment horizontal="center" vertical="center" textRotation="90"/>
    </xf>
    <xf numFmtId="196" fontId="1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/>
    </xf>
    <xf numFmtId="19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6" fontId="7" fillId="0" borderId="10" xfId="0" applyNumberFormat="1" applyFont="1" applyFill="1" applyBorder="1" applyAlignment="1">
      <alignment horizontal="center" vertical="center" textRotation="90"/>
    </xf>
    <xf numFmtId="196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1" fillId="0" borderId="10" xfId="0" applyNumberFormat="1" applyFont="1" applyBorder="1" applyAlignment="1">
      <alignment horizontal="center" vertical="center"/>
    </xf>
    <xf numFmtId="196" fontId="8" fillId="0" borderId="10" xfId="0" applyNumberFormat="1" applyFont="1" applyFill="1" applyBorder="1" applyAlignment="1">
      <alignment horizontal="center" vertical="center"/>
    </xf>
    <xf numFmtId="196" fontId="8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horizontal="left" vertical="center" wrapText="1" indent="1"/>
    </xf>
    <xf numFmtId="0" fontId="9" fillId="0" borderId="14" xfId="0" applyFont="1" applyFill="1" applyBorder="1" applyAlignment="1">
      <alignment horizontal="left" vertical="center" wrapText="1" inden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1"/>
  <sheetViews>
    <sheetView tabSelected="1" view="pageBreakPreview" zoomScale="55" zoomScaleNormal="80" zoomScaleSheetLayoutView="55" zoomScalePageLayoutView="0" workbookViewId="0" topLeftCell="A13">
      <selection activeCell="A2" sqref="A2:AC2"/>
    </sheetView>
  </sheetViews>
  <sheetFormatPr defaultColWidth="9.140625" defaultRowHeight="12.75"/>
  <cols>
    <col min="1" max="1" width="7.28125" style="0" customWidth="1"/>
    <col min="5" max="5" width="19.00390625" style="23" customWidth="1"/>
    <col min="6" max="6" width="10.7109375" style="23" bestFit="1" customWidth="1"/>
    <col min="7" max="7" width="10.00390625" style="23" customWidth="1"/>
    <col min="8" max="8" width="9.00390625" style="23" customWidth="1"/>
    <col min="9" max="9" width="7.140625" style="23" bestFit="1" customWidth="1"/>
    <col min="10" max="10" width="10.57421875" style="23" bestFit="1" customWidth="1"/>
    <col min="11" max="11" width="10.140625" style="23" customWidth="1"/>
    <col min="12" max="12" width="9.00390625" style="23" customWidth="1"/>
    <col min="13" max="13" width="10.28125" style="23" bestFit="1" customWidth="1"/>
    <col min="14" max="14" width="11.421875" style="23" bestFit="1" customWidth="1"/>
    <col min="15" max="15" width="10.57421875" style="23" bestFit="1" customWidth="1"/>
    <col min="16" max="16" width="9.421875" style="23" bestFit="1" customWidth="1"/>
    <col min="17" max="17" width="11.421875" style="23" bestFit="1" customWidth="1"/>
    <col min="18" max="19" width="10.57421875" style="23" bestFit="1" customWidth="1"/>
    <col min="20" max="20" width="9.421875" style="23" bestFit="1" customWidth="1"/>
    <col min="21" max="21" width="7.421875" style="23" customWidth="1"/>
    <col min="22" max="22" width="10.57421875" style="23" bestFit="1" customWidth="1"/>
    <col min="23" max="23" width="10.57421875" style="0" bestFit="1" customWidth="1"/>
    <col min="24" max="24" width="9.421875" style="0" bestFit="1" customWidth="1"/>
    <col min="25" max="25" width="6.8515625" style="0" customWidth="1"/>
    <col min="26" max="27" width="12.00390625" style="0" bestFit="1" customWidth="1"/>
    <col min="28" max="28" width="10.57421875" style="0" bestFit="1" customWidth="1"/>
    <col min="29" max="29" width="12.7109375" style="0" customWidth="1"/>
    <col min="31" max="31" width="9.28125" style="0" bestFit="1" customWidth="1"/>
    <col min="33" max="33" width="9.28125" style="0" bestFit="1" customWidth="1"/>
    <col min="36" max="36" width="9.28125" style="0" bestFit="1" customWidth="1"/>
    <col min="38" max="38" width="9.28125" style="0" bestFit="1" customWidth="1"/>
    <col min="41" max="41" width="13.140625" style="0" bestFit="1" customWidth="1"/>
    <col min="43" max="43" width="9.28125" style="0" bestFit="1" customWidth="1"/>
    <col min="46" max="46" width="13.140625" style="0" bestFit="1" customWidth="1"/>
    <col min="48" max="48" width="9.28125" style="0" bestFit="1" customWidth="1"/>
    <col min="49" max="49" width="13.140625" style="0" bestFit="1" customWidth="1"/>
    <col min="51" max="51" width="9.28125" style="0" bestFit="1" customWidth="1"/>
  </cols>
  <sheetData>
    <row r="1" spans="5:29" s="1" customFormat="1" ht="45" customHeight="1"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 t="s">
        <v>29</v>
      </c>
      <c r="V1" s="16"/>
      <c r="W1" s="14"/>
      <c r="X1" s="14"/>
      <c r="Y1" s="14"/>
      <c r="Z1" s="62" t="s">
        <v>47</v>
      </c>
      <c r="AA1" s="62"/>
      <c r="AB1" s="62"/>
      <c r="AC1" s="62"/>
    </row>
    <row r="2" spans="1:29" s="1" customFormat="1" ht="15.7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29" s="1" customFormat="1" ht="15.75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</row>
    <row r="4" spans="1:24" s="1" customFormat="1" ht="15.75">
      <c r="A4" s="5"/>
      <c r="B4" s="5"/>
      <c r="C4" s="5"/>
      <c r="D4" s="5"/>
      <c r="E4" s="17"/>
      <c r="F4" s="17"/>
      <c r="G4" s="17"/>
      <c r="H4" s="17"/>
      <c r="I4" s="66"/>
      <c r="J4" s="66"/>
      <c r="K4" s="66"/>
      <c r="L4" s="66"/>
      <c r="M4" s="66"/>
      <c r="N4" s="17"/>
      <c r="O4" s="17"/>
      <c r="P4" s="17"/>
      <c r="Q4" s="17"/>
      <c r="R4" s="17"/>
      <c r="S4" s="17"/>
      <c r="T4" s="17"/>
      <c r="U4" s="17"/>
      <c r="V4" s="17"/>
      <c r="W4" s="5"/>
      <c r="X4" s="5"/>
    </row>
    <row r="5" spans="1:29" s="1" customFormat="1" ht="31.5" customHeight="1">
      <c r="A5" s="57" t="s">
        <v>1</v>
      </c>
      <c r="B5" s="67" t="s">
        <v>2</v>
      </c>
      <c r="C5" s="67"/>
      <c r="D5" s="67"/>
      <c r="E5" s="67"/>
      <c r="F5" s="64" t="s">
        <v>15</v>
      </c>
      <c r="G5" s="64"/>
      <c r="H5" s="64"/>
      <c r="I5" s="65"/>
      <c r="J5" s="64" t="s">
        <v>16</v>
      </c>
      <c r="K5" s="64"/>
      <c r="L5" s="64"/>
      <c r="M5" s="65"/>
      <c r="N5" s="64" t="s">
        <v>17</v>
      </c>
      <c r="O5" s="64"/>
      <c r="P5" s="64"/>
      <c r="Q5" s="65"/>
      <c r="R5" s="64" t="s">
        <v>18</v>
      </c>
      <c r="S5" s="64"/>
      <c r="T5" s="64"/>
      <c r="U5" s="65"/>
      <c r="V5" s="44" t="s">
        <v>19</v>
      </c>
      <c r="W5" s="44"/>
      <c r="X5" s="44"/>
      <c r="Y5" s="45"/>
      <c r="Z5" s="57" t="s">
        <v>28</v>
      </c>
      <c r="AA5" s="57"/>
      <c r="AB5" s="57"/>
      <c r="AC5" s="57"/>
    </row>
    <row r="6" spans="1:29" s="1" customFormat="1" ht="15.75">
      <c r="A6" s="57"/>
      <c r="B6" s="67"/>
      <c r="C6" s="67"/>
      <c r="D6" s="67"/>
      <c r="E6" s="67"/>
      <c r="F6" s="53" t="s">
        <v>21</v>
      </c>
      <c r="G6" s="49" t="s">
        <v>4</v>
      </c>
      <c r="H6" s="50"/>
      <c r="I6" s="51"/>
      <c r="J6" s="53" t="s">
        <v>21</v>
      </c>
      <c r="K6" s="49" t="s">
        <v>4</v>
      </c>
      <c r="L6" s="50"/>
      <c r="M6" s="51"/>
      <c r="N6" s="53" t="s">
        <v>22</v>
      </c>
      <c r="O6" s="49" t="s">
        <v>4</v>
      </c>
      <c r="P6" s="50"/>
      <c r="Q6" s="51"/>
      <c r="R6" s="53" t="s">
        <v>21</v>
      </c>
      <c r="S6" s="49" t="s">
        <v>4</v>
      </c>
      <c r="T6" s="50"/>
      <c r="U6" s="51"/>
      <c r="V6" s="53" t="s">
        <v>21</v>
      </c>
      <c r="W6" s="58" t="s">
        <v>4</v>
      </c>
      <c r="X6" s="59"/>
      <c r="Y6" s="60"/>
      <c r="Z6" s="61" t="s">
        <v>21</v>
      </c>
      <c r="AA6" s="61" t="s">
        <v>4</v>
      </c>
      <c r="AB6" s="61"/>
      <c r="AC6" s="61"/>
    </row>
    <row r="7" spans="1:29" s="1" customFormat="1" ht="38.25">
      <c r="A7" s="57"/>
      <c r="B7" s="67"/>
      <c r="C7" s="67"/>
      <c r="D7" s="67"/>
      <c r="E7" s="67"/>
      <c r="F7" s="53"/>
      <c r="G7" s="18" t="s">
        <v>23</v>
      </c>
      <c r="H7" s="18" t="s">
        <v>3</v>
      </c>
      <c r="I7" s="18" t="s">
        <v>13</v>
      </c>
      <c r="J7" s="53"/>
      <c r="K7" s="18" t="s">
        <v>23</v>
      </c>
      <c r="L7" s="18" t="s">
        <v>3</v>
      </c>
      <c r="M7" s="18" t="s">
        <v>13</v>
      </c>
      <c r="N7" s="53"/>
      <c r="O7" s="18" t="s">
        <v>23</v>
      </c>
      <c r="P7" s="18" t="s">
        <v>3</v>
      </c>
      <c r="Q7" s="18" t="s">
        <v>13</v>
      </c>
      <c r="R7" s="53"/>
      <c r="S7" s="18" t="s">
        <v>23</v>
      </c>
      <c r="T7" s="18" t="s">
        <v>3</v>
      </c>
      <c r="U7" s="18" t="s">
        <v>13</v>
      </c>
      <c r="V7" s="53"/>
      <c r="W7" s="11" t="s">
        <v>23</v>
      </c>
      <c r="X7" s="11" t="s">
        <v>3</v>
      </c>
      <c r="Y7" s="11" t="s">
        <v>13</v>
      </c>
      <c r="Z7" s="61"/>
      <c r="AA7" s="11" t="s">
        <v>23</v>
      </c>
      <c r="AB7" s="11" t="s">
        <v>3</v>
      </c>
      <c r="AC7" s="11" t="s">
        <v>13</v>
      </c>
    </row>
    <row r="8" spans="1:29" s="1" customFormat="1" ht="15.75">
      <c r="A8" s="2">
        <v>1</v>
      </c>
      <c r="B8" s="54">
        <v>2</v>
      </c>
      <c r="C8" s="54"/>
      <c r="D8" s="54"/>
      <c r="E8" s="54"/>
      <c r="F8" s="19">
        <v>4</v>
      </c>
      <c r="G8" s="19">
        <v>5</v>
      </c>
      <c r="H8" s="19">
        <v>6</v>
      </c>
      <c r="I8" s="20">
        <v>7</v>
      </c>
      <c r="J8" s="19">
        <v>9</v>
      </c>
      <c r="K8" s="19">
        <v>10</v>
      </c>
      <c r="L8" s="19">
        <v>11</v>
      </c>
      <c r="M8" s="19">
        <v>12</v>
      </c>
      <c r="N8" s="19">
        <v>14</v>
      </c>
      <c r="O8" s="19">
        <v>15</v>
      </c>
      <c r="P8" s="19">
        <v>16</v>
      </c>
      <c r="Q8" s="19">
        <v>17</v>
      </c>
      <c r="R8" s="19">
        <v>19</v>
      </c>
      <c r="S8" s="19">
        <v>20</v>
      </c>
      <c r="T8" s="19">
        <v>21</v>
      </c>
      <c r="U8" s="19">
        <v>22</v>
      </c>
      <c r="V8" s="19">
        <v>24</v>
      </c>
      <c r="W8" s="2">
        <v>25</v>
      </c>
      <c r="X8" s="2">
        <v>26</v>
      </c>
      <c r="Y8" s="2">
        <v>27</v>
      </c>
      <c r="Z8" s="3">
        <v>29</v>
      </c>
      <c r="AA8" s="2">
        <v>30</v>
      </c>
      <c r="AB8" s="2">
        <v>31</v>
      </c>
      <c r="AC8" s="2">
        <v>32</v>
      </c>
    </row>
    <row r="9" spans="1:52" s="1" customFormat="1" ht="35.25" customHeight="1">
      <c r="A9" s="4">
        <v>1</v>
      </c>
      <c r="B9" s="37" t="s">
        <v>25</v>
      </c>
      <c r="C9" s="38"/>
      <c r="D9" s="38"/>
      <c r="E9" s="39"/>
      <c r="F9" s="13">
        <f>G9+H9</f>
        <v>75822</v>
      </c>
      <c r="G9" s="13">
        <v>36200</v>
      </c>
      <c r="H9" s="13">
        <v>39622</v>
      </c>
      <c r="I9" s="13"/>
      <c r="J9" s="13">
        <f>K9+L9</f>
        <v>163830</v>
      </c>
      <c r="K9" s="13">
        <v>120000</v>
      </c>
      <c r="L9" s="13">
        <v>43830</v>
      </c>
      <c r="M9" s="13"/>
      <c r="N9" s="13">
        <f>O9+P9</f>
        <v>169690</v>
      </c>
      <c r="O9" s="13">
        <v>125000</v>
      </c>
      <c r="P9" s="13">
        <v>44690</v>
      </c>
      <c r="Q9" s="13"/>
      <c r="R9" s="13">
        <f>S9+T9</f>
        <v>175680</v>
      </c>
      <c r="S9" s="13">
        <v>127000</v>
      </c>
      <c r="T9" s="13">
        <v>48680</v>
      </c>
      <c r="U9" s="13"/>
      <c r="V9" s="13">
        <f>W9+X9</f>
        <v>180554</v>
      </c>
      <c r="W9" s="12">
        <v>130000</v>
      </c>
      <c r="X9" s="12">
        <v>50554</v>
      </c>
      <c r="Y9" s="12"/>
      <c r="Z9" s="12">
        <f>F9+J9+N9+R9+V9</f>
        <v>765576</v>
      </c>
      <c r="AA9" s="12">
        <f>G9+K9+O9+S9+W9</f>
        <v>538200</v>
      </c>
      <c r="AB9" s="12">
        <f>H9+L9+P9+T9+X9</f>
        <v>227376</v>
      </c>
      <c r="AC9" s="12">
        <f>I9+M9+Q9+U9+Y9</f>
        <v>0</v>
      </c>
      <c r="AE9" s="7"/>
      <c r="AF9" s="7"/>
      <c r="AG9" s="7"/>
      <c r="AH9" s="7"/>
      <c r="AI9" s="8"/>
      <c r="AJ9" s="9"/>
      <c r="AK9" s="7"/>
      <c r="AL9" s="7"/>
      <c r="AM9" s="8"/>
      <c r="AN9" s="8"/>
      <c r="AO9" s="9"/>
      <c r="AP9" s="7"/>
      <c r="AQ9" s="7"/>
      <c r="AR9" s="8"/>
      <c r="AS9" s="8"/>
      <c r="AT9" s="9"/>
      <c r="AU9" s="7"/>
      <c r="AV9" s="7"/>
      <c r="AW9" s="9"/>
      <c r="AX9" s="7"/>
      <c r="AY9" s="7"/>
      <c r="AZ9" s="10"/>
    </row>
    <row r="10" spans="1:29" s="1" customFormat="1" ht="76.5" customHeight="1">
      <c r="A10" s="6">
        <v>2</v>
      </c>
      <c r="B10" s="46" t="s">
        <v>12</v>
      </c>
      <c r="C10" s="47"/>
      <c r="D10" s="47"/>
      <c r="E10" s="48"/>
      <c r="F10" s="13">
        <f>G10</f>
        <v>58000</v>
      </c>
      <c r="G10" s="13">
        <v>58000</v>
      </c>
      <c r="H10" s="13"/>
      <c r="I10" s="13"/>
      <c r="J10" s="13">
        <f>K10</f>
        <v>80000</v>
      </c>
      <c r="K10" s="13">
        <v>80000</v>
      </c>
      <c r="L10" s="13"/>
      <c r="M10" s="13"/>
      <c r="N10" s="13">
        <f>O10</f>
        <v>85000</v>
      </c>
      <c r="O10" s="13">
        <v>85000</v>
      </c>
      <c r="P10" s="13"/>
      <c r="Q10" s="13"/>
      <c r="R10" s="13">
        <f>S10</f>
        <v>90000</v>
      </c>
      <c r="S10" s="13">
        <v>90000</v>
      </c>
      <c r="T10" s="13"/>
      <c r="U10" s="13"/>
      <c r="V10" s="13">
        <f>W10</f>
        <v>90000</v>
      </c>
      <c r="W10" s="12">
        <v>90000</v>
      </c>
      <c r="X10" s="12"/>
      <c r="Y10" s="12"/>
      <c r="Z10" s="12">
        <f aca="true" t="shared" si="0" ref="Z10:AA12">F10+J10+N10+R10+V10</f>
        <v>403000</v>
      </c>
      <c r="AA10" s="12">
        <f t="shared" si="0"/>
        <v>403000</v>
      </c>
      <c r="AB10" s="12"/>
      <c r="AC10" s="12"/>
    </row>
    <row r="11" spans="1:29" s="1" customFormat="1" ht="52.5" customHeight="1">
      <c r="A11" s="4">
        <v>3</v>
      </c>
      <c r="B11" s="46" t="s">
        <v>32</v>
      </c>
      <c r="C11" s="47"/>
      <c r="D11" s="47"/>
      <c r="E11" s="48"/>
      <c r="F11" s="13">
        <f>G11</f>
        <v>28000</v>
      </c>
      <c r="G11" s="13">
        <v>28000</v>
      </c>
      <c r="H11" s="13"/>
      <c r="I11" s="13"/>
      <c r="J11" s="13">
        <f>K11</f>
        <v>10575</v>
      </c>
      <c r="K11" s="13">
        <v>10575</v>
      </c>
      <c r="L11" s="13"/>
      <c r="M11" s="13"/>
      <c r="N11" s="13">
        <f>O11</f>
        <v>5000</v>
      </c>
      <c r="O11" s="13">
        <v>5000</v>
      </c>
      <c r="P11" s="13"/>
      <c r="Q11" s="13"/>
      <c r="R11" s="13"/>
      <c r="S11" s="13"/>
      <c r="T11" s="13"/>
      <c r="U11" s="13"/>
      <c r="V11" s="13"/>
      <c r="W11" s="12"/>
      <c r="X11" s="12"/>
      <c r="Y11" s="12"/>
      <c r="Z11" s="12">
        <f t="shared" si="0"/>
        <v>43575</v>
      </c>
      <c r="AA11" s="12">
        <f t="shared" si="0"/>
        <v>43575</v>
      </c>
      <c r="AB11" s="12">
        <f>H11+L11+P11+T11+X11</f>
        <v>0</v>
      </c>
      <c r="AC11" s="12">
        <f>I11+M11+Q11+U11+Y11</f>
        <v>0</v>
      </c>
    </row>
    <row r="12" spans="1:29" s="1" customFormat="1" ht="60" customHeight="1">
      <c r="A12" s="6">
        <v>4</v>
      </c>
      <c r="B12" s="46" t="s">
        <v>20</v>
      </c>
      <c r="C12" s="47"/>
      <c r="D12" s="47"/>
      <c r="E12" s="48"/>
      <c r="F12" s="13">
        <f>G12</f>
        <v>26505</v>
      </c>
      <c r="G12" s="13">
        <v>26505</v>
      </c>
      <c r="H12" s="13"/>
      <c r="I12" s="13"/>
      <c r="J12" s="13">
        <f>K12</f>
        <v>9767.8</v>
      </c>
      <c r="K12" s="13">
        <v>9767.8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2"/>
      <c r="X12" s="12"/>
      <c r="Y12" s="12"/>
      <c r="Z12" s="12">
        <f t="shared" si="0"/>
        <v>36272.8</v>
      </c>
      <c r="AA12" s="12">
        <f t="shared" si="0"/>
        <v>36272.8</v>
      </c>
      <c r="AB12" s="12"/>
      <c r="AC12" s="12"/>
    </row>
    <row r="13" spans="1:29" s="1" customFormat="1" ht="65.25" customHeight="1">
      <c r="A13" s="6">
        <v>5</v>
      </c>
      <c r="B13" s="37" t="s">
        <v>38</v>
      </c>
      <c r="C13" s="55"/>
      <c r="D13" s="55"/>
      <c r="E13" s="56"/>
      <c r="F13" s="13"/>
      <c r="G13" s="13"/>
      <c r="H13" s="13"/>
      <c r="I13" s="13"/>
      <c r="J13" s="13"/>
      <c r="K13" s="13"/>
      <c r="L13" s="13"/>
      <c r="M13" s="13"/>
      <c r="N13" s="13">
        <f aca="true" t="shared" si="1" ref="N13:AC13">N14+N15+N16</f>
        <v>669805.2</v>
      </c>
      <c r="O13" s="13">
        <f t="shared" si="1"/>
        <v>27205.2</v>
      </c>
      <c r="P13" s="13">
        <f t="shared" si="1"/>
        <v>2975</v>
      </c>
      <c r="Q13" s="13">
        <f t="shared" si="1"/>
        <v>639625</v>
      </c>
      <c r="R13" s="13">
        <f t="shared" si="1"/>
        <v>48389.8</v>
      </c>
      <c r="S13" s="13">
        <f t="shared" si="1"/>
        <v>48389.8</v>
      </c>
      <c r="T13" s="13">
        <f t="shared" si="1"/>
        <v>0</v>
      </c>
      <c r="U13" s="13">
        <f t="shared" si="1"/>
        <v>0</v>
      </c>
      <c r="V13" s="13">
        <f t="shared" si="1"/>
        <v>47198.8</v>
      </c>
      <c r="W13" s="13">
        <f t="shared" si="1"/>
        <v>47198.8</v>
      </c>
      <c r="X13" s="13">
        <f t="shared" si="1"/>
        <v>0</v>
      </c>
      <c r="Y13" s="13">
        <f t="shared" si="1"/>
        <v>0</v>
      </c>
      <c r="Z13" s="13">
        <f t="shared" si="1"/>
        <v>765393.8</v>
      </c>
      <c r="AA13" s="13">
        <f t="shared" si="1"/>
        <v>122793.8</v>
      </c>
      <c r="AB13" s="13">
        <f t="shared" si="1"/>
        <v>2975</v>
      </c>
      <c r="AC13" s="13">
        <f t="shared" si="1"/>
        <v>639625</v>
      </c>
    </row>
    <row r="14" spans="1:29" s="1" customFormat="1" ht="46.5" customHeight="1">
      <c r="A14" s="24" t="s">
        <v>35</v>
      </c>
      <c r="B14" s="31" t="s">
        <v>41</v>
      </c>
      <c r="C14" s="32"/>
      <c r="D14" s="32"/>
      <c r="E14" s="33"/>
      <c r="F14" s="21"/>
      <c r="G14" s="13"/>
      <c r="H14" s="13"/>
      <c r="I14" s="13"/>
      <c r="J14" s="13"/>
      <c r="K14" s="13"/>
      <c r="L14" s="13"/>
      <c r="M14" s="13"/>
      <c r="N14" s="25">
        <f>Q14</f>
        <v>639625</v>
      </c>
      <c r="O14" s="25"/>
      <c r="P14" s="25"/>
      <c r="Q14" s="25">
        <v>639625</v>
      </c>
      <c r="R14" s="25"/>
      <c r="S14" s="25"/>
      <c r="T14" s="25"/>
      <c r="U14" s="25"/>
      <c r="V14" s="25"/>
      <c r="W14" s="26"/>
      <c r="X14" s="26"/>
      <c r="Y14" s="26"/>
      <c r="Z14" s="26">
        <f>F14+J14+N14+R14+V14</f>
        <v>639625</v>
      </c>
      <c r="AA14" s="26">
        <f>G14+K14+O14+S14+W14</f>
        <v>0</v>
      </c>
      <c r="AB14" s="26">
        <f>H14+L14+P14+T14+X14</f>
        <v>0</v>
      </c>
      <c r="AC14" s="26">
        <f>I14+M14+Q14+U14+Y14</f>
        <v>639625</v>
      </c>
    </row>
    <row r="15" spans="1:29" s="1" customFormat="1" ht="52.5" customHeight="1">
      <c r="A15" s="24" t="s">
        <v>36</v>
      </c>
      <c r="B15" s="31" t="s">
        <v>26</v>
      </c>
      <c r="C15" s="32"/>
      <c r="D15" s="32"/>
      <c r="E15" s="33"/>
      <c r="F15" s="21"/>
      <c r="G15" s="13"/>
      <c r="H15" s="13"/>
      <c r="I15" s="13"/>
      <c r="J15" s="13"/>
      <c r="K15" s="13"/>
      <c r="L15" s="13"/>
      <c r="M15" s="13"/>
      <c r="N15" s="25">
        <f>O15+P15</f>
        <v>19555.2</v>
      </c>
      <c r="O15" s="25">
        <f>16580.2</f>
        <v>16580.2</v>
      </c>
      <c r="P15" s="25">
        <v>2975</v>
      </c>
      <c r="Q15" s="25"/>
      <c r="R15" s="25">
        <f>S15</f>
        <v>27139.8</v>
      </c>
      <c r="S15" s="25">
        <f>27139.8</f>
        <v>27139.8</v>
      </c>
      <c r="T15" s="25"/>
      <c r="U15" s="25"/>
      <c r="V15" s="25">
        <f>W15</f>
        <v>25948.8</v>
      </c>
      <c r="W15" s="26">
        <v>25948.8</v>
      </c>
      <c r="X15" s="26"/>
      <c r="Y15" s="26"/>
      <c r="Z15" s="26">
        <f aca="true" t="shared" si="2" ref="Z15:Z24">F15+J15+N15+R15+V15</f>
        <v>72643.8</v>
      </c>
      <c r="AA15" s="26">
        <f>G15+K15+O15+S15+W15</f>
        <v>69668.8</v>
      </c>
      <c r="AB15" s="26">
        <f>H15+L15+P15+T15+X15</f>
        <v>2975</v>
      </c>
      <c r="AC15" s="26">
        <f>I15+M15+Q15+U15+Y15</f>
        <v>0</v>
      </c>
    </row>
    <row r="16" spans="1:52" s="1" customFormat="1" ht="120.75" customHeight="1">
      <c r="A16" s="24" t="s">
        <v>37</v>
      </c>
      <c r="B16" s="40" t="s">
        <v>42</v>
      </c>
      <c r="C16" s="41"/>
      <c r="D16" s="41"/>
      <c r="E16" s="42"/>
      <c r="F16" s="13"/>
      <c r="G16" s="13"/>
      <c r="H16" s="13"/>
      <c r="I16" s="13"/>
      <c r="J16" s="13"/>
      <c r="K16" s="13"/>
      <c r="L16" s="13"/>
      <c r="M16" s="13"/>
      <c r="N16" s="25">
        <f>O16</f>
        <v>10625</v>
      </c>
      <c r="O16" s="25">
        <v>10625</v>
      </c>
      <c r="P16" s="25"/>
      <c r="Q16" s="25"/>
      <c r="R16" s="25">
        <f>S16</f>
        <v>21250</v>
      </c>
      <c r="S16" s="25">
        <v>21250</v>
      </c>
      <c r="T16" s="25"/>
      <c r="U16" s="25"/>
      <c r="V16" s="25">
        <f>W16</f>
        <v>21250</v>
      </c>
      <c r="W16" s="26">
        <v>21250</v>
      </c>
      <c r="X16" s="26"/>
      <c r="Y16" s="26"/>
      <c r="Z16" s="26">
        <f t="shared" si="2"/>
        <v>53125</v>
      </c>
      <c r="AA16" s="26">
        <f aca="true" t="shared" si="3" ref="AA16:AC24">G16+K16+O16+S16+W16</f>
        <v>53125</v>
      </c>
      <c r="AB16" s="26">
        <f t="shared" si="3"/>
        <v>0</v>
      </c>
      <c r="AC16" s="26">
        <f t="shared" si="3"/>
        <v>0</v>
      </c>
      <c r="AE16" s="7"/>
      <c r="AF16" s="7"/>
      <c r="AG16" s="7"/>
      <c r="AH16" s="7"/>
      <c r="AI16" s="8"/>
      <c r="AJ16" s="9"/>
      <c r="AK16" s="7"/>
      <c r="AL16" s="7"/>
      <c r="AM16" s="8"/>
      <c r="AN16" s="8"/>
      <c r="AO16" s="9"/>
      <c r="AP16" s="7"/>
      <c r="AQ16" s="7"/>
      <c r="AR16" s="8"/>
      <c r="AS16" s="8"/>
      <c r="AT16" s="9"/>
      <c r="AU16" s="7"/>
      <c r="AV16" s="7"/>
      <c r="AW16" s="9"/>
      <c r="AX16" s="7"/>
      <c r="AY16" s="7"/>
      <c r="AZ16" s="10"/>
    </row>
    <row r="17" spans="1:52" s="1" customFormat="1" ht="81" customHeight="1">
      <c r="A17" s="27" t="s">
        <v>43</v>
      </c>
      <c r="B17" s="40" t="s">
        <v>46</v>
      </c>
      <c r="C17" s="41"/>
      <c r="D17" s="41"/>
      <c r="E17" s="42"/>
      <c r="F17" s="13"/>
      <c r="G17" s="13"/>
      <c r="H17" s="13"/>
      <c r="I17" s="13"/>
      <c r="J17" s="13"/>
      <c r="K17" s="13"/>
      <c r="L17" s="13"/>
      <c r="M17" s="13"/>
      <c r="N17" s="25">
        <f>O17</f>
        <v>200</v>
      </c>
      <c r="O17" s="25">
        <v>200</v>
      </c>
      <c r="P17" s="25"/>
      <c r="Q17" s="25"/>
      <c r="R17" s="25"/>
      <c r="S17" s="25"/>
      <c r="T17" s="25"/>
      <c r="U17" s="25"/>
      <c r="V17" s="25"/>
      <c r="W17" s="26"/>
      <c r="X17" s="26"/>
      <c r="Y17" s="26"/>
      <c r="Z17" s="26">
        <f>F17+J17+N17+R17+V17</f>
        <v>200</v>
      </c>
      <c r="AA17" s="26">
        <f>G17+K17+O17+S17+W17</f>
        <v>200</v>
      </c>
      <c r="AB17" s="26">
        <f>H17+L17+P17+T17+X17</f>
        <v>0</v>
      </c>
      <c r="AC17" s="26">
        <f>I17+M17+Q17+U17+Y17</f>
        <v>0</v>
      </c>
      <c r="AE17" s="7"/>
      <c r="AF17" s="7"/>
      <c r="AG17" s="7"/>
      <c r="AH17" s="7"/>
      <c r="AI17" s="8"/>
      <c r="AJ17" s="9"/>
      <c r="AK17" s="7"/>
      <c r="AL17" s="7"/>
      <c r="AM17" s="8"/>
      <c r="AN17" s="8"/>
      <c r="AO17" s="9"/>
      <c r="AP17" s="7"/>
      <c r="AQ17" s="7"/>
      <c r="AR17" s="8"/>
      <c r="AS17" s="8"/>
      <c r="AT17" s="9"/>
      <c r="AU17" s="7"/>
      <c r="AV17" s="7"/>
      <c r="AW17" s="9"/>
      <c r="AX17" s="7"/>
      <c r="AY17" s="7"/>
      <c r="AZ17" s="10"/>
    </row>
    <row r="18" spans="1:52" s="1" customFormat="1" ht="35.25" customHeight="1">
      <c r="A18" s="6">
        <v>6</v>
      </c>
      <c r="B18" s="37" t="s">
        <v>33</v>
      </c>
      <c r="C18" s="38"/>
      <c r="D18" s="38"/>
      <c r="E18" s="39"/>
      <c r="F18" s="13"/>
      <c r="G18" s="13"/>
      <c r="H18" s="13"/>
      <c r="I18" s="13"/>
      <c r="J18" s="13"/>
      <c r="K18" s="13"/>
      <c r="L18" s="13"/>
      <c r="M18" s="13"/>
      <c r="N18" s="13">
        <f>O18</f>
        <v>11600</v>
      </c>
      <c r="O18" s="13">
        <v>11600</v>
      </c>
      <c r="P18" s="13"/>
      <c r="Q18" s="13"/>
      <c r="R18" s="13"/>
      <c r="S18" s="13"/>
      <c r="T18" s="13"/>
      <c r="U18" s="13"/>
      <c r="V18" s="13"/>
      <c r="W18" s="12"/>
      <c r="X18" s="12"/>
      <c r="Y18" s="12"/>
      <c r="Z18" s="12">
        <f t="shared" si="2"/>
        <v>11600</v>
      </c>
      <c r="AA18" s="12">
        <f t="shared" si="3"/>
        <v>11600</v>
      </c>
      <c r="AB18" s="12">
        <f t="shared" si="3"/>
        <v>0</v>
      </c>
      <c r="AC18" s="12">
        <f t="shared" si="3"/>
        <v>0</v>
      </c>
      <c r="AE18" s="7"/>
      <c r="AF18" s="7"/>
      <c r="AG18" s="7"/>
      <c r="AH18" s="7"/>
      <c r="AI18" s="8"/>
      <c r="AJ18" s="9"/>
      <c r="AK18" s="7"/>
      <c r="AL18" s="7"/>
      <c r="AM18" s="8"/>
      <c r="AN18" s="8"/>
      <c r="AO18" s="9"/>
      <c r="AP18" s="7"/>
      <c r="AQ18" s="7"/>
      <c r="AR18" s="8"/>
      <c r="AS18" s="8"/>
      <c r="AT18" s="9"/>
      <c r="AU18" s="7"/>
      <c r="AV18" s="7"/>
      <c r="AW18" s="9"/>
      <c r="AX18" s="7"/>
      <c r="AY18" s="7"/>
      <c r="AZ18" s="10"/>
    </row>
    <row r="19" spans="1:52" s="1" customFormat="1" ht="38.25" customHeight="1">
      <c r="A19" s="4">
        <v>7</v>
      </c>
      <c r="B19" s="37" t="s">
        <v>27</v>
      </c>
      <c r="C19" s="38"/>
      <c r="D19" s="38"/>
      <c r="E19" s="39"/>
      <c r="F19" s="13"/>
      <c r="G19" s="13"/>
      <c r="H19" s="13"/>
      <c r="I19" s="13"/>
      <c r="J19" s="13"/>
      <c r="K19" s="13"/>
      <c r="L19" s="13"/>
      <c r="M19" s="13"/>
      <c r="N19" s="13">
        <v>7000</v>
      </c>
      <c r="O19" s="13">
        <v>7000</v>
      </c>
      <c r="P19" s="13"/>
      <c r="Q19" s="13"/>
      <c r="R19" s="13"/>
      <c r="S19" s="13"/>
      <c r="T19" s="13"/>
      <c r="U19" s="13"/>
      <c r="V19" s="13"/>
      <c r="W19" s="12"/>
      <c r="X19" s="12"/>
      <c r="Y19" s="12"/>
      <c r="Z19" s="12">
        <f t="shared" si="2"/>
        <v>7000</v>
      </c>
      <c r="AA19" s="12">
        <f t="shared" si="3"/>
        <v>7000</v>
      </c>
      <c r="AB19" s="12">
        <f t="shared" si="3"/>
        <v>0</v>
      </c>
      <c r="AC19" s="12">
        <f t="shared" si="3"/>
        <v>0</v>
      </c>
      <c r="AE19" s="7"/>
      <c r="AF19" s="7"/>
      <c r="AG19" s="7"/>
      <c r="AH19" s="7"/>
      <c r="AI19" s="8"/>
      <c r="AJ19" s="9"/>
      <c r="AK19" s="7"/>
      <c r="AL19" s="7"/>
      <c r="AM19" s="8"/>
      <c r="AN19" s="8"/>
      <c r="AO19" s="9"/>
      <c r="AP19" s="7"/>
      <c r="AQ19" s="7"/>
      <c r="AR19" s="8"/>
      <c r="AS19" s="8"/>
      <c r="AT19" s="9"/>
      <c r="AU19" s="7"/>
      <c r="AV19" s="7"/>
      <c r="AW19" s="9"/>
      <c r="AX19" s="7"/>
      <c r="AY19" s="7"/>
      <c r="AZ19" s="10"/>
    </row>
    <row r="20" spans="1:52" s="1" customFormat="1" ht="62.25" customHeight="1">
      <c r="A20" s="6">
        <v>8</v>
      </c>
      <c r="B20" s="37" t="s">
        <v>30</v>
      </c>
      <c r="C20" s="38"/>
      <c r="D20" s="38"/>
      <c r="E20" s="39"/>
      <c r="F20" s="13"/>
      <c r="G20" s="13"/>
      <c r="H20" s="13"/>
      <c r="I20" s="13"/>
      <c r="J20" s="13"/>
      <c r="K20" s="13"/>
      <c r="L20" s="13"/>
      <c r="M20" s="13"/>
      <c r="N20" s="13">
        <f>O20</f>
        <v>2260</v>
      </c>
      <c r="O20" s="13">
        <v>2260</v>
      </c>
      <c r="P20" s="13"/>
      <c r="Q20" s="13"/>
      <c r="R20" s="13"/>
      <c r="S20" s="13"/>
      <c r="T20" s="13"/>
      <c r="U20" s="13"/>
      <c r="V20" s="13"/>
      <c r="W20" s="12"/>
      <c r="X20" s="12"/>
      <c r="Y20" s="12"/>
      <c r="Z20" s="12">
        <f t="shared" si="2"/>
        <v>2260</v>
      </c>
      <c r="AA20" s="12">
        <f t="shared" si="3"/>
        <v>2260</v>
      </c>
      <c r="AB20" s="12">
        <f t="shared" si="3"/>
        <v>0</v>
      </c>
      <c r="AC20" s="12">
        <f t="shared" si="3"/>
        <v>0</v>
      </c>
      <c r="AE20" s="7"/>
      <c r="AF20" s="7"/>
      <c r="AG20" s="7"/>
      <c r="AH20" s="7"/>
      <c r="AI20" s="8"/>
      <c r="AJ20" s="9"/>
      <c r="AK20" s="7"/>
      <c r="AL20" s="7"/>
      <c r="AM20" s="8"/>
      <c r="AN20" s="8"/>
      <c r="AO20" s="9"/>
      <c r="AP20" s="7"/>
      <c r="AQ20" s="7"/>
      <c r="AR20" s="8"/>
      <c r="AS20" s="8"/>
      <c r="AT20" s="9"/>
      <c r="AU20" s="7"/>
      <c r="AV20" s="7"/>
      <c r="AW20" s="9"/>
      <c r="AX20" s="7"/>
      <c r="AY20" s="7"/>
      <c r="AZ20" s="10"/>
    </row>
    <row r="21" spans="1:52" s="1" customFormat="1" ht="31.5" customHeight="1">
      <c r="A21" s="4">
        <v>9</v>
      </c>
      <c r="B21" s="37" t="s">
        <v>44</v>
      </c>
      <c r="C21" s="38"/>
      <c r="D21" s="38"/>
      <c r="E21" s="39"/>
      <c r="F21" s="13"/>
      <c r="G21" s="13"/>
      <c r="H21" s="13"/>
      <c r="I21" s="13"/>
      <c r="J21" s="13"/>
      <c r="K21" s="13"/>
      <c r="L21" s="13"/>
      <c r="M21" s="13"/>
      <c r="N21" s="13">
        <f>O21</f>
        <v>1500</v>
      </c>
      <c r="O21" s="13">
        <v>1500</v>
      </c>
      <c r="P21" s="13"/>
      <c r="Q21" s="13"/>
      <c r="R21" s="13"/>
      <c r="S21" s="13"/>
      <c r="T21" s="13"/>
      <c r="U21" s="13"/>
      <c r="V21" s="13"/>
      <c r="W21" s="12"/>
      <c r="X21" s="12"/>
      <c r="Y21" s="12"/>
      <c r="Z21" s="12">
        <f t="shared" si="2"/>
        <v>1500</v>
      </c>
      <c r="AA21" s="12">
        <f t="shared" si="3"/>
        <v>1500</v>
      </c>
      <c r="AB21" s="12"/>
      <c r="AC21" s="12"/>
      <c r="AE21" s="7"/>
      <c r="AF21" s="7"/>
      <c r="AG21" s="7"/>
      <c r="AH21" s="7"/>
      <c r="AI21" s="8"/>
      <c r="AJ21" s="9"/>
      <c r="AK21" s="7"/>
      <c r="AL21" s="7"/>
      <c r="AM21" s="8"/>
      <c r="AN21" s="8"/>
      <c r="AO21" s="9"/>
      <c r="AP21" s="7"/>
      <c r="AQ21" s="7"/>
      <c r="AR21" s="8"/>
      <c r="AS21" s="8"/>
      <c r="AT21" s="9"/>
      <c r="AU21" s="7"/>
      <c r="AV21" s="7"/>
      <c r="AW21" s="9"/>
      <c r="AX21" s="7"/>
      <c r="AY21" s="7"/>
      <c r="AZ21" s="10"/>
    </row>
    <row r="22" spans="1:52" s="1" customFormat="1" ht="62.25" customHeight="1">
      <c r="A22" s="6">
        <v>10</v>
      </c>
      <c r="B22" s="37" t="s">
        <v>45</v>
      </c>
      <c r="C22" s="38"/>
      <c r="D22" s="38"/>
      <c r="E22" s="39"/>
      <c r="F22" s="13"/>
      <c r="G22" s="13"/>
      <c r="H22" s="13"/>
      <c r="I22" s="13"/>
      <c r="J22" s="13"/>
      <c r="K22" s="13"/>
      <c r="L22" s="13"/>
      <c r="M22" s="13"/>
      <c r="N22" s="13">
        <f>O22</f>
        <v>116</v>
      </c>
      <c r="O22" s="13">
        <v>116</v>
      </c>
      <c r="P22" s="13"/>
      <c r="Q22" s="13"/>
      <c r="R22" s="13"/>
      <c r="S22" s="13"/>
      <c r="T22" s="13"/>
      <c r="U22" s="13"/>
      <c r="V22" s="13"/>
      <c r="W22" s="12"/>
      <c r="X22" s="12"/>
      <c r="Y22" s="12"/>
      <c r="Z22" s="12">
        <f t="shared" si="2"/>
        <v>116</v>
      </c>
      <c r="AA22" s="12">
        <f t="shared" si="3"/>
        <v>116</v>
      </c>
      <c r="AB22" s="12"/>
      <c r="AC22" s="12"/>
      <c r="AE22" s="7"/>
      <c r="AF22" s="7"/>
      <c r="AG22" s="7"/>
      <c r="AH22" s="7"/>
      <c r="AI22" s="8"/>
      <c r="AJ22" s="9"/>
      <c r="AK22" s="7"/>
      <c r="AL22" s="7"/>
      <c r="AM22" s="8"/>
      <c r="AN22" s="8"/>
      <c r="AO22" s="9"/>
      <c r="AP22" s="7"/>
      <c r="AQ22" s="7"/>
      <c r="AR22" s="8"/>
      <c r="AS22" s="8"/>
      <c r="AT22" s="9"/>
      <c r="AU22" s="7"/>
      <c r="AV22" s="7"/>
      <c r="AW22" s="9"/>
      <c r="AX22" s="7"/>
      <c r="AY22" s="7"/>
      <c r="AZ22" s="10"/>
    </row>
    <row r="23" spans="1:29" s="1" customFormat="1" ht="15.75">
      <c r="A23" s="4">
        <v>11</v>
      </c>
      <c r="B23" s="34" t="s">
        <v>8</v>
      </c>
      <c r="C23" s="35"/>
      <c r="D23" s="35"/>
      <c r="E23" s="36"/>
      <c r="F23" s="13">
        <f aca="true" t="shared" si="4" ref="F23:F28">H23</f>
        <v>1798</v>
      </c>
      <c r="G23" s="13"/>
      <c r="H23" s="13">
        <v>1798</v>
      </c>
      <c r="I23" s="13"/>
      <c r="J23" s="13">
        <f aca="true" t="shared" si="5" ref="J23:J28">L23</f>
        <v>1820</v>
      </c>
      <c r="K23" s="13"/>
      <c r="L23" s="13">
        <v>1820</v>
      </c>
      <c r="M23" s="13"/>
      <c r="N23" s="13">
        <f aca="true" t="shared" si="6" ref="N23:N28">P23</f>
        <v>1960</v>
      </c>
      <c r="O23" s="13"/>
      <c r="P23" s="13">
        <v>1960</v>
      </c>
      <c r="Q23" s="13"/>
      <c r="R23" s="13">
        <f aca="true" t="shared" si="7" ref="R23:R28">T23</f>
        <v>1980</v>
      </c>
      <c r="S23" s="13"/>
      <c r="T23" s="13">
        <v>1980</v>
      </c>
      <c r="U23" s="13"/>
      <c r="V23" s="13">
        <f aca="true" t="shared" si="8" ref="V23:V28">X23</f>
        <v>1996</v>
      </c>
      <c r="W23" s="12"/>
      <c r="X23" s="12">
        <v>1996</v>
      </c>
      <c r="Y23" s="12"/>
      <c r="Z23" s="12">
        <f t="shared" si="2"/>
        <v>9554</v>
      </c>
      <c r="AA23" s="12">
        <f t="shared" si="3"/>
        <v>0</v>
      </c>
      <c r="AB23" s="12">
        <f t="shared" si="3"/>
        <v>9554</v>
      </c>
      <c r="AC23" s="12">
        <f t="shared" si="3"/>
        <v>0</v>
      </c>
    </row>
    <row r="24" spans="1:29" s="1" customFormat="1" ht="15.75">
      <c r="A24" s="6">
        <v>12</v>
      </c>
      <c r="B24" s="52" t="s">
        <v>9</v>
      </c>
      <c r="C24" s="52"/>
      <c r="D24" s="52"/>
      <c r="E24" s="52"/>
      <c r="F24" s="13">
        <f t="shared" si="4"/>
        <v>1040</v>
      </c>
      <c r="G24" s="13"/>
      <c r="H24" s="13">
        <v>1040</v>
      </c>
      <c r="I24" s="13"/>
      <c r="J24" s="13">
        <f t="shared" si="5"/>
        <v>1040</v>
      </c>
      <c r="K24" s="13"/>
      <c r="L24" s="13">
        <v>1040</v>
      </c>
      <c r="M24" s="13"/>
      <c r="N24" s="13">
        <f t="shared" si="6"/>
        <v>1040</v>
      </c>
      <c r="O24" s="13"/>
      <c r="P24" s="13">
        <v>1040</v>
      </c>
      <c r="Q24" s="13"/>
      <c r="R24" s="13">
        <f t="shared" si="7"/>
        <v>1040</v>
      </c>
      <c r="S24" s="13"/>
      <c r="T24" s="13">
        <v>1040</v>
      </c>
      <c r="U24" s="13"/>
      <c r="V24" s="13">
        <f t="shared" si="8"/>
        <v>1040</v>
      </c>
      <c r="W24" s="12"/>
      <c r="X24" s="12">
        <v>1040</v>
      </c>
      <c r="Y24" s="12"/>
      <c r="Z24" s="12">
        <f t="shared" si="2"/>
        <v>5200</v>
      </c>
      <c r="AA24" s="12">
        <f t="shared" si="3"/>
        <v>0</v>
      </c>
      <c r="AB24" s="12">
        <f t="shared" si="3"/>
        <v>5200</v>
      </c>
      <c r="AC24" s="12">
        <f t="shared" si="3"/>
        <v>0</v>
      </c>
    </row>
    <row r="25" spans="1:29" s="1" customFormat="1" ht="15.75">
      <c r="A25" s="4">
        <v>13</v>
      </c>
      <c r="B25" s="28" t="s">
        <v>6</v>
      </c>
      <c r="C25" s="29"/>
      <c r="D25" s="29"/>
      <c r="E25" s="30"/>
      <c r="F25" s="13">
        <f t="shared" si="4"/>
        <v>740</v>
      </c>
      <c r="G25" s="13"/>
      <c r="H25" s="13">
        <v>740</v>
      </c>
      <c r="I25" s="13"/>
      <c r="J25" s="13">
        <f t="shared" si="5"/>
        <v>840</v>
      </c>
      <c r="K25" s="13"/>
      <c r="L25" s="13">
        <v>840</v>
      </c>
      <c r="M25" s="13"/>
      <c r="N25" s="13">
        <f t="shared" si="6"/>
        <v>950</v>
      </c>
      <c r="O25" s="13"/>
      <c r="P25" s="13">
        <v>950</v>
      </c>
      <c r="Q25" s="13"/>
      <c r="R25" s="13">
        <f t="shared" si="7"/>
        <v>950</v>
      </c>
      <c r="S25" s="13"/>
      <c r="T25" s="13">
        <v>950</v>
      </c>
      <c r="U25" s="13"/>
      <c r="V25" s="13">
        <f t="shared" si="8"/>
        <v>950</v>
      </c>
      <c r="W25" s="12"/>
      <c r="X25" s="12">
        <v>950</v>
      </c>
      <c r="Y25" s="12"/>
      <c r="Z25" s="12">
        <f aca="true" t="shared" si="9" ref="Z25:AC27">F25+J25+N25+R25+V25</f>
        <v>4430</v>
      </c>
      <c r="AA25" s="12">
        <f t="shared" si="9"/>
        <v>0</v>
      </c>
      <c r="AB25" s="12">
        <f t="shared" si="9"/>
        <v>4430</v>
      </c>
      <c r="AC25" s="12">
        <f t="shared" si="9"/>
        <v>0</v>
      </c>
    </row>
    <row r="26" spans="1:29" s="1" customFormat="1" ht="40.5" customHeight="1">
      <c r="A26" s="6">
        <v>14</v>
      </c>
      <c r="B26" s="37" t="s">
        <v>7</v>
      </c>
      <c r="C26" s="38"/>
      <c r="D26" s="38"/>
      <c r="E26" s="39"/>
      <c r="F26" s="13">
        <f t="shared" si="4"/>
        <v>380</v>
      </c>
      <c r="G26" s="13"/>
      <c r="H26" s="13">
        <v>380</v>
      </c>
      <c r="I26" s="13"/>
      <c r="J26" s="13">
        <f t="shared" si="5"/>
        <v>390</v>
      </c>
      <c r="K26" s="13"/>
      <c r="L26" s="13">
        <v>390</v>
      </c>
      <c r="M26" s="13"/>
      <c r="N26" s="13">
        <f t="shared" si="6"/>
        <v>410</v>
      </c>
      <c r="O26" s="13"/>
      <c r="P26" s="13">
        <v>410</v>
      </c>
      <c r="Q26" s="13"/>
      <c r="R26" s="13">
        <f t="shared" si="7"/>
        <v>420</v>
      </c>
      <c r="S26" s="13"/>
      <c r="T26" s="13">
        <v>420</v>
      </c>
      <c r="U26" s="13"/>
      <c r="V26" s="13">
        <f t="shared" si="8"/>
        <v>430</v>
      </c>
      <c r="W26" s="12"/>
      <c r="X26" s="12">
        <v>430</v>
      </c>
      <c r="Y26" s="12"/>
      <c r="Z26" s="12">
        <f t="shared" si="9"/>
        <v>2030</v>
      </c>
      <c r="AA26" s="12">
        <f t="shared" si="9"/>
        <v>0</v>
      </c>
      <c r="AB26" s="12">
        <f t="shared" si="9"/>
        <v>2030</v>
      </c>
      <c r="AC26" s="12">
        <f t="shared" si="9"/>
        <v>0</v>
      </c>
    </row>
    <row r="27" spans="1:29" s="1" customFormat="1" ht="33" customHeight="1">
      <c r="A27" s="4">
        <v>15</v>
      </c>
      <c r="B27" s="52" t="s">
        <v>10</v>
      </c>
      <c r="C27" s="52"/>
      <c r="D27" s="52"/>
      <c r="E27" s="52"/>
      <c r="F27" s="13">
        <f t="shared" si="4"/>
        <v>320</v>
      </c>
      <c r="G27" s="13"/>
      <c r="H27" s="13">
        <v>320</v>
      </c>
      <c r="I27" s="13"/>
      <c r="J27" s="13">
        <f t="shared" si="5"/>
        <v>360</v>
      </c>
      <c r="K27" s="13"/>
      <c r="L27" s="13">
        <v>360</v>
      </c>
      <c r="M27" s="13"/>
      <c r="N27" s="13">
        <f t="shared" si="6"/>
        <v>400</v>
      </c>
      <c r="O27" s="13"/>
      <c r="P27" s="13">
        <v>400</v>
      </c>
      <c r="Q27" s="13"/>
      <c r="R27" s="13">
        <f t="shared" si="7"/>
        <v>440</v>
      </c>
      <c r="S27" s="13"/>
      <c r="T27" s="13">
        <v>440</v>
      </c>
      <c r="U27" s="13"/>
      <c r="V27" s="13">
        <f t="shared" si="8"/>
        <v>480</v>
      </c>
      <c r="W27" s="12"/>
      <c r="X27" s="12">
        <v>480</v>
      </c>
      <c r="Y27" s="12"/>
      <c r="Z27" s="12">
        <f t="shared" si="9"/>
        <v>2000</v>
      </c>
      <c r="AA27" s="12">
        <f t="shared" si="9"/>
        <v>0</v>
      </c>
      <c r="AB27" s="12">
        <f t="shared" si="9"/>
        <v>2000</v>
      </c>
      <c r="AC27" s="12">
        <f t="shared" si="9"/>
        <v>0</v>
      </c>
    </row>
    <row r="28" spans="1:29" s="1" customFormat="1" ht="15.75">
      <c r="A28" s="6">
        <v>16</v>
      </c>
      <c r="B28" s="34" t="s">
        <v>5</v>
      </c>
      <c r="C28" s="35"/>
      <c r="D28" s="35"/>
      <c r="E28" s="36"/>
      <c r="F28" s="13">
        <f t="shared" si="4"/>
        <v>80</v>
      </c>
      <c r="G28" s="13"/>
      <c r="H28" s="13">
        <v>80</v>
      </c>
      <c r="I28" s="13"/>
      <c r="J28" s="13">
        <f t="shared" si="5"/>
        <v>90</v>
      </c>
      <c r="K28" s="13"/>
      <c r="L28" s="13">
        <v>90</v>
      </c>
      <c r="M28" s="13"/>
      <c r="N28" s="13">
        <f t="shared" si="6"/>
        <v>100</v>
      </c>
      <c r="O28" s="13"/>
      <c r="P28" s="13">
        <v>100</v>
      </c>
      <c r="Q28" s="13"/>
      <c r="R28" s="13">
        <f t="shared" si="7"/>
        <v>110</v>
      </c>
      <c r="S28" s="13"/>
      <c r="T28" s="13">
        <v>110</v>
      </c>
      <c r="U28" s="13"/>
      <c r="V28" s="13">
        <f t="shared" si="8"/>
        <v>120</v>
      </c>
      <c r="W28" s="12"/>
      <c r="X28" s="12">
        <v>120</v>
      </c>
      <c r="Y28" s="12"/>
      <c r="Z28" s="12">
        <f aca="true" t="shared" si="10" ref="Z28:AC29">F28+J28+N28+R28+V28</f>
        <v>500</v>
      </c>
      <c r="AA28" s="12">
        <f t="shared" si="10"/>
        <v>0</v>
      </c>
      <c r="AB28" s="12">
        <f t="shared" si="10"/>
        <v>500</v>
      </c>
      <c r="AC28" s="12">
        <f t="shared" si="10"/>
        <v>0</v>
      </c>
    </row>
    <row r="29" spans="1:52" s="1" customFormat="1" ht="36.75" customHeight="1">
      <c r="A29" s="4">
        <v>17</v>
      </c>
      <c r="B29" s="37" t="s">
        <v>31</v>
      </c>
      <c r="C29" s="38"/>
      <c r="D29" s="38"/>
      <c r="E29" s="39"/>
      <c r="F29" s="13"/>
      <c r="G29" s="13"/>
      <c r="H29" s="13"/>
      <c r="I29" s="13"/>
      <c r="J29" s="13">
        <f>K29</f>
        <v>650</v>
      </c>
      <c r="K29" s="13">
        <v>650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2"/>
      <c r="X29" s="12"/>
      <c r="Y29" s="12"/>
      <c r="Z29" s="12">
        <f t="shared" si="10"/>
        <v>650</v>
      </c>
      <c r="AA29" s="12">
        <f t="shared" si="10"/>
        <v>650</v>
      </c>
      <c r="AB29" s="12">
        <f t="shared" si="10"/>
        <v>0</v>
      </c>
      <c r="AC29" s="12">
        <f t="shared" si="10"/>
        <v>0</v>
      </c>
      <c r="AE29" s="7"/>
      <c r="AF29" s="7"/>
      <c r="AG29" s="7"/>
      <c r="AH29" s="7"/>
      <c r="AI29" s="8"/>
      <c r="AJ29" s="9"/>
      <c r="AK29" s="7"/>
      <c r="AL29" s="7"/>
      <c r="AM29" s="8"/>
      <c r="AN29" s="8"/>
      <c r="AO29" s="9"/>
      <c r="AP29" s="7"/>
      <c r="AQ29" s="7"/>
      <c r="AR29" s="8"/>
      <c r="AS29" s="8"/>
      <c r="AT29" s="9"/>
      <c r="AU29" s="7"/>
      <c r="AV29" s="7"/>
      <c r="AW29" s="9"/>
      <c r="AX29" s="7"/>
      <c r="AY29" s="7"/>
      <c r="AZ29" s="10"/>
    </row>
    <row r="30" spans="1:49" s="1" customFormat="1" ht="24.75" customHeight="1">
      <c r="A30" s="43" t="s">
        <v>11</v>
      </c>
      <c r="B30" s="44"/>
      <c r="C30" s="44"/>
      <c r="D30" s="44"/>
      <c r="E30" s="45"/>
      <c r="F30" s="22">
        <f aca="true" t="shared" si="11" ref="F30:M30">SUM(F9:F29)</f>
        <v>192685</v>
      </c>
      <c r="G30" s="22">
        <f t="shared" si="11"/>
        <v>148705</v>
      </c>
      <c r="H30" s="22">
        <f t="shared" si="11"/>
        <v>43980</v>
      </c>
      <c r="I30" s="22">
        <f t="shared" si="11"/>
        <v>0</v>
      </c>
      <c r="J30" s="22">
        <f t="shared" si="11"/>
        <v>269362.8</v>
      </c>
      <c r="K30" s="22">
        <f t="shared" si="11"/>
        <v>220992.8</v>
      </c>
      <c r="L30" s="22">
        <f t="shared" si="11"/>
        <v>48370</v>
      </c>
      <c r="M30" s="22">
        <f t="shared" si="11"/>
        <v>0</v>
      </c>
      <c r="N30" s="22">
        <f aca="true" t="shared" si="12" ref="N30:AC30">SUM(N9:N29)-N13</f>
        <v>957031.2</v>
      </c>
      <c r="O30" s="22">
        <f t="shared" si="12"/>
        <v>264881.2</v>
      </c>
      <c r="P30" s="22">
        <f t="shared" si="12"/>
        <v>52525</v>
      </c>
      <c r="Q30" s="22">
        <f t="shared" si="12"/>
        <v>639625</v>
      </c>
      <c r="R30" s="22">
        <f t="shared" si="12"/>
        <v>319009.8</v>
      </c>
      <c r="S30" s="22">
        <f t="shared" si="12"/>
        <v>265389.8</v>
      </c>
      <c r="T30" s="22">
        <f t="shared" si="12"/>
        <v>53620</v>
      </c>
      <c r="U30" s="22">
        <f t="shared" si="12"/>
        <v>0</v>
      </c>
      <c r="V30" s="22">
        <f t="shared" si="12"/>
        <v>322768.8</v>
      </c>
      <c r="W30" s="22">
        <f t="shared" si="12"/>
        <v>267198.8</v>
      </c>
      <c r="X30" s="22">
        <f t="shared" si="12"/>
        <v>55570</v>
      </c>
      <c r="Y30" s="22">
        <f t="shared" si="12"/>
        <v>0</v>
      </c>
      <c r="Z30" s="22">
        <f t="shared" si="12"/>
        <v>2060857.5999999999</v>
      </c>
      <c r="AA30" s="22">
        <f t="shared" si="12"/>
        <v>1167167.6</v>
      </c>
      <c r="AB30" s="22">
        <f t="shared" si="12"/>
        <v>254065</v>
      </c>
      <c r="AC30" s="22">
        <f t="shared" si="12"/>
        <v>639625</v>
      </c>
      <c r="AE30" s="1">
        <v>47944.2</v>
      </c>
      <c r="AJ30" s="1">
        <v>192383</v>
      </c>
      <c r="AO30" s="1" t="e">
        <f>AJ30*#REF!</f>
        <v>#REF!</v>
      </c>
      <c r="AT30" s="1" t="e">
        <f>AO30*#REF!</f>
        <v>#REF!</v>
      </c>
      <c r="AW30" s="1" t="e">
        <f>AT30*#REF!</f>
        <v>#REF!</v>
      </c>
    </row>
    <row r="31" spans="5:22" s="1" customFormat="1" ht="18" customHeight="1"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2:26" s="1" customFormat="1" ht="15.75">
      <c r="B32" s="1" t="s">
        <v>14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Z32" s="1" t="s">
        <v>39</v>
      </c>
    </row>
    <row r="33" spans="5:22" s="1" customFormat="1" ht="15.75" customHeight="1"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2:26" s="1" customFormat="1" ht="15.75">
      <c r="B34" s="1" t="s">
        <v>34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Z34" s="1" t="s">
        <v>40</v>
      </c>
    </row>
    <row r="35" spans="5:22" s="1" customFormat="1" ht="15.75"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5:22" s="1" customFormat="1" ht="15.75"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5:22" s="1" customFormat="1" ht="15.75"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5:22" s="1" customFormat="1" ht="15.75"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5:22" s="1" customFormat="1" ht="15.75"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5:22" s="1" customFormat="1" ht="15.75"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5:22" s="1" customFormat="1" ht="15.7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5:22" s="1" customFormat="1" ht="15.75"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5:22" s="1" customFormat="1" ht="15.75"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5:22" s="1" customFormat="1" ht="15.75"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5:22" s="1" customFormat="1" ht="15.75"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5:22" s="1" customFormat="1" ht="15.75"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5:22" s="1" customFormat="1" ht="15.75"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5:22" s="1" customFormat="1" ht="15.75"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5:22" s="1" customFormat="1" ht="15.75"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5:22" s="1" customFormat="1" ht="15.75"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5:22" s="1" customFormat="1" ht="15.75"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5:22" s="1" customFormat="1" ht="15.75"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5:22" s="1" customFormat="1" ht="15.75"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5:22" s="1" customFormat="1" ht="15.75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5:22" s="1" customFormat="1" ht="15.75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5:22" s="1" customFormat="1" ht="15.75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5:22" s="1" customFormat="1" ht="15.75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5:22" s="1" customFormat="1" ht="15.75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5:22" s="1" customFormat="1" ht="15.75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5:22" s="1" customFormat="1" ht="15.75"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5:22" s="1" customFormat="1" ht="15.75"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5:22" s="1" customFormat="1" ht="15.75"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5:22" s="1" customFormat="1" ht="15.75"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5:22" s="1" customFormat="1" ht="15.75"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5:22" s="1" customFormat="1" ht="15.75"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5:22" s="1" customFormat="1" ht="15.75"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5:22" s="1" customFormat="1" ht="15.75"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5:22" s="1" customFormat="1" ht="15.75"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5:22" s="1" customFormat="1" ht="15.75"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5:22" s="1" customFormat="1" ht="15.75"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5:22" s="1" customFormat="1" ht="15.75"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</sheetData>
  <sheetProtection/>
  <mergeCells count="47">
    <mergeCell ref="Z1:AC1"/>
    <mergeCell ref="A2:AC2"/>
    <mergeCell ref="A3:AC3"/>
    <mergeCell ref="N5:Q5"/>
    <mergeCell ref="R5:U5"/>
    <mergeCell ref="I4:M4"/>
    <mergeCell ref="A5:A7"/>
    <mergeCell ref="B5:E7"/>
    <mergeCell ref="F5:I5"/>
    <mergeCell ref="J5:M5"/>
    <mergeCell ref="V5:Y5"/>
    <mergeCell ref="Z5:AC5"/>
    <mergeCell ref="N6:N7"/>
    <mergeCell ref="O6:Q6"/>
    <mergeCell ref="R6:R7"/>
    <mergeCell ref="S6:U6"/>
    <mergeCell ref="V6:V7"/>
    <mergeCell ref="W6:Y6"/>
    <mergeCell ref="Z6:Z7"/>
    <mergeCell ref="AA6:AC6"/>
    <mergeCell ref="J6:J7"/>
    <mergeCell ref="K6:M6"/>
    <mergeCell ref="F6:F7"/>
    <mergeCell ref="B24:E24"/>
    <mergeCell ref="B11:E11"/>
    <mergeCell ref="B8:E8"/>
    <mergeCell ref="B12:E12"/>
    <mergeCell ref="B14:E14"/>
    <mergeCell ref="B18:E18"/>
    <mergeCell ref="B13:E13"/>
    <mergeCell ref="A30:E30"/>
    <mergeCell ref="B10:E10"/>
    <mergeCell ref="G6:I6"/>
    <mergeCell ref="B27:E27"/>
    <mergeCell ref="B9:E9"/>
    <mergeCell ref="B16:E16"/>
    <mergeCell ref="B29:E29"/>
    <mergeCell ref="B19:E19"/>
    <mergeCell ref="B26:E26"/>
    <mergeCell ref="B28:E28"/>
    <mergeCell ref="B25:E25"/>
    <mergeCell ref="B15:E15"/>
    <mergeCell ref="B23:E23"/>
    <mergeCell ref="B20:E20"/>
    <mergeCell ref="B17:E17"/>
    <mergeCell ref="B21:E21"/>
    <mergeCell ref="B22:E22"/>
  </mergeCells>
  <printOptions/>
  <pageMargins left="0.1968503937007874" right="0" top="0.1968503937007874" bottom="0.1968503937007874" header="0.11811023622047245" footer="0.11811023622047245"/>
  <pageSetup fitToHeight="1" fitToWidth="1" orientation="landscape" paperSize="9" scale="45" r:id="rId1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Отрощенко Сергій Володимирович</cp:lastModifiedBy>
  <cp:lastPrinted>2023-06-16T10:52:12Z</cp:lastPrinted>
  <dcterms:created xsi:type="dcterms:W3CDTF">1996-10-08T23:32:33Z</dcterms:created>
  <dcterms:modified xsi:type="dcterms:W3CDTF">2023-06-26T13:21:30Z</dcterms:modified>
  <cp:category/>
  <cp:version/>
  <cp:contentType/>
  <cp:contentStatus/>
</cp:coreProperties>
</file>