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rBjuro\РІШЕННЯ\Виконавчий комітет рішення\Програма розвитку 2023 2027\Програма МВК 2 (відмінити МВК1 затвердити програму)\Рішення на оприлюднення з додатками\"/>
    </mc:Choice>
  </mc:AlternateContent>
  <xr:revisionPtr revIDLastSave="0" documentId="13_ncr:1_{60C7F6A3-5751-4EB9-B34E-EAB7C2582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7" sheetId="1" r:id="rId1"/>
  </sheets>
  <definedNames>
    <definedName name="_xlnm.Print_Titles" localSheetId="0">'2023-2027'!$4:$5</definedName>
    <definedName name="_xlnm.Print_Area" localSheetId="0">'2023-2027'!$A$1:$I$99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I17" i="1"/>
  <c r="E65" i="1" l="1"/>
  <c r="E76" i="1"/>
  <c r="H80" i="1"/>
  <c r="G76" i="1"/>
  <c r="F76" i="1"/>
  <c r="H65" i="1"/>
  <c r="G65" i="1"/>
  <c r="F65" i="1"/>
  <c r="I64" i="1" l="1"/>
  <c r="D50" i="1" l="1"/>
  <c r="D55" i="1" l="1"/>
  <c r="D53" i="1"/>
  <c r="D51" i="1"/>
  <c r="D49" i="1"/>
  <c r="I43" i="1"/>
  <c r="I58" i="1" l="1"/>
  <c r="I59" i="1"/>
  <c r="I60" i="1"/>
  <c r="I61" i="1"/>
  <c r="I62" i="1"/>
  <c r="I63" i="1"/>
  <c r="I57" i="1"/>
  <c r="I95" i="1"/>
  <c r="I93" i="1"/>
  <c r="I76" i="1"/>
  <c r="I10" i="1"/>
  <c r="I75" i="1"/>
  <c r="I90" i="1"/>
  <c r="I89" i="1"/>
  <c r="I88" i="1"/>
  <c r="I42" i="1"/>
  <c r="I87" i="1"/>
  <c r="I86" i="1"/>
  <c r="I85" i="1"/>
  <c r="I84" i="1"/>
  <c r="I74" i="1"/>
  <c r="I73" i="1"/>
  <c r="I72" i="1"/>
  <c r="I71" i="1"/>
  <c r="I83" i="1"/>
  <c r="I70" i="1"/>
  <c r="I69" i="1"/>
  <c r="I68" i="1"/>
  <c r="I67" i="1"/>
  <c r="I66" i="1"/>
  <c r="I65" i="1"/>
  <c r="I55" i="1"/>
  <c r="I54" i="1"/>
  <c r="I53" i="1"/>
  <c r="I52" i="1"/>
  <c r="I51" i="1"/>
  <c r="I50" i="1"/>
  <c r="I49" i="1"/>
  <c r="I47" i="1"/>
  <c r="I46" i="1"/>
  <c r="I45" i="1"/>
  <c r="I44" i="1"/>
  <c r="I41" i="1"/>
  <c r="I40" i="1"/>
  <c r="I92" i="1"/>
  <c r="I9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0" i="1"/>
  <c r="I19" i="1"/>
  <c r="I18" i="1"/>
  <c r="I11" i="1"/>
  <c r="I9" i="1"/>
  <c r="I8" i="1"/>
  <c r="I7" i="1"/>
  <c r="D94" i="1"/>
  <c r="E94" i="1"/>
  <c r="F94" i="1"/>
  <c r="G94" i="1"/>
  <c r="H94" i="1"/>
  <c r="I94" i="1" l="1"/>
  <c r="D48" i="1"/>
  <c r="G48" i="1"/>
  <c r="H48" i="1"/>
  <c r="F6" i="1"/>
  <c r="F48" i="1"/>
  <c r="E6" i="1"/>
  <c r="E48" i="1"/>
  <c r="G6" i="1"/>
  <c r="H6" i="1"/>
  <c r="H56" i="1"/>
  <c r="G56" i="1"/>
  <c r="F56" i="1"/>
  <c r="E56" i="1"/>
  <c r="D56" i="1" l="1"/>
  <c r="D96" i="1" s="1"/>
  <c r="I48" i="1"/>
  <c r="I6" i="1"/>
  <c r="F96" i="1"/>
  <c r="E96" i="1"/>
  <c r="G96" i="1"/>
  <c r="H96" i="1"/>
  <c r="I56" i="1" l="1"/>
  <c r="I96" i="1" s="1"/>
</calcChain>
</file>

<file path=xl/sharedStrings.xml><?xml version="1.0" encoding="utf-8"?>
<sst xmlns="http://schemas.openxmlformats.org/spreadsheetml/2006/main" count="211" uniqueCount="176">
  <si>
    <t>Капітальний ремонт когенераційної установки із заміною щита керування та турбокомпресора за адресою: вул. Майборського, 5, м. Хмельницький</t>
  </si>
  <si>
    <t>Капітальний ремонт когенераційної установки із заміною щита керування та турбокомпресора за адресою: вул. Шухевича, 8/1-Г, м. Хмельницький</t>
  </si>
  <si>
    <t>Капітальний ремонт когенераційної установки із заміною щита керування та турбокомпресора за адресою: прс. Миру, 99/101, м. Хмельницький</t>
  </si>
  <si>
    <t>1 турбокомпресор, 1 щит керування</t>
  </si>
  <si>
    <t>Кількісні показники</t>
  </si>
  <si>
    <t>2 котла, по 1 конвективній частині на кожному котлі</t>
  </si>
  <si>
    <t>1 котел, 1 конвективна частина</t>
  </si>
  <si>
    <t>1 котел, 1 димогарні труби</t>
  </si>
  <si>
    <t>1 котел, 1 колекторні труби</t>
  </si>
  <si>
    <t>1 КГУ</t>
  </si>
  <si>
    <t>1 котел, 1 екранні труби</t>
  </si>
  <si>
    <t>Капітальний ремонт теплових мереж із заміною на попередньо ізольовані трубопроводи</t>
  </si>
  <si>
    <t>Ремонт дахів котелень та центральних теплових пунктів</t>
  </si>
  <si>
    <t>Заміна та встановлення запірної арматури на теплових мережах</t>
  </si>
  <si>
    <t>2 котла (на 1 котел необхідно 
2 пальника та 1 комплекс автоматики)</t>
  </si>
  <si>
    <t>1 котел (на 1 котел необхідно 
2 пальника та 1 комплекс автоматики)</t>
  </si>
  <si>
    <t>2 котла (на 1 котел необхідно 
4 пальника та 1 комплекс автоматики)</t>
  </si>
  <si>
    <t>ІНВЕСТИЦІЙНА ПРОГРАМА:</t>
  </si>
  <si>
    <t>ВЛАСНІ КОШТИ ПІДПРИЄМСТВА (ІНШІ):</t>
  </si>
  <si>
    <t>ВСЬОГО:</t>
  </si>
  <si>
    <t>1 котел (4 пальника та 1 комплекс автоматики)</t>
  </si>
  <si>
    <t>2Ø219 мм L = 93 м</t>
  </si>
  <si>
    <t>2Ø219 мм L = 160 м</t>
  </si>
  <si>
    <t>2Ø219 мм L = 103 м</t>
  </si>
  <si>
    <t>2Ø273 мм L = 30 м</t>
  </si>
  <si>
    <t>2Ø219 мм L = 30 м</t>
  </si>
  <si>
    <t>Капітальний ремонт теплової мережі із заміною на попередньо ізольовані труби за адресою: вул. Героїв Майдану, 8</t>
  </si>
  <si>
    <t>Капітальний ремонт теплової мережі із заміною на попередньо ізольовані труби за адресою: вул. Озерна, 14</t>
  </si>
  <si>
    <t>Капітальний ремонт теплової мережі із заміною на попередньо ізольовані труби за адресою: вул. Сковороди, 14</t>
  </si>
  <si>
    <t>2Ø133 мм L = 221 м, 
2Ø159 мм L = 32 м</t>
  </si>
  <si>
    <t>Модернізація щитів керування газовими котлами</t>
  </si>
  <si>
    <t>Заміна в фільтрах хімводоочищення сульфовугілля на катіоніт KУ-2</t>
  </si>
  <si>
    <t>1 насос Wilo SCP200/560НА  N=200 кВт</t>
  </si>
  <si>
    <t>Капітальний ремонт котла КОЛВІ-500 із заміною димогарних труб в котельні за адресою: вул. Петлюри, 12</t>
  </si>
  <si>
    <t>Заміна вузлів обліку електричної енергії на нові з дистанційною передачею даних по споживанню електроенергії по РТМ "Південно-Західний"</t>
  </si>
  <si>
    <t>30 електролічильників</t>
  </si>
  <si>
    <t>Найменування заходів</t>
  </si>
  <si>
    <t>Будівництво з'єднувальних ділянок трубопроводів теплових мереж (перемичок)</t>
  </si>
  <si>
    <t>Між тепловими мережами котелень по вул. Петлюри, 12 - вул. Сковороди, 11 від ТК12-8 до ТК346</t>
  </si>
  <si>
    <t>2Ø108 мм L = 260 м</t>
  </si>
  <si>
    <t>Капітальний ремонт/ реконструкція теплових мереж</t>
  </si>
  <si>
    <t>Заміна/встановлення насосного парку з використанням сучасних енергоефективних зразків</t>
  </si>
  <si>
    <t>Капітальний ремонт котлів із заміною конвективних частин/димогарних труб</t>
  </si>
  <si>
    <t>Модернізація системи автоматики безпеки і рагулювання котлів</t>
  </si>
  <si>
    <t>Встановлення спіротрапів для випуску повітря з теплових мереж</t>
  </si>
  <si>
    <t>Встановлення шламовловлювачів в котельнях</t>
  </si>
  <si>
    <t>Облаштування мінікотелень для опалення/гарячого водопостачання</t>
  </si>
  <si>
    <t>Реконструкція ЦТП по вул. Пулюя, 4/1 з встановленням малопотужних котлів для гарячого водопостачання в літній період</t>
  </si>
  <si>
    <t>Реконструкція ЦТП по вул. Інститутській, 8/1 з встановленням малопотужних котлів для гарячого водопостачання в літній період</t>
  </si>
  <si>
    <t>1 автокран</t>
  </si>
  <si>
    <t>1 мініекскаватор</t>
  </si>
  <si>
    <t>Ремонт будівель виробничих потужностей</t>
  </si>
  <si>
    <t>Реконструкція будівлі колишнього сервісного центру з облаштуванням гаражів</t>
  </si>
  <si>
    <t>1 АТС</t>
  </si>
  <si>
    <t>Капітальний ремонт теплових мереж із заміною на попередньо ізольовані труби</t>
  </si>
  <si>
    <t>Капітальний ремонт виробничих/побутових приміщень та території котелень</t>
  </si>
  <si>
    <t>1 мінінавантажувач</t>
  </si>
  <si>
    <t>теплові мережі D ≥ 219 мм</t>
  </si>
  <si>
    <t>Модернізація/заміна котлів, обладнання котелень та ЦТП, іншого обладнання</t>
  </si>
  <si>
    <t>Придбання генераторів потужністю 7,5-80 кВт</t>
  </si>
  <si>
    <t>Розроблення проектно-кошторисної документації</t>
  </si>
  <si>
    <t>15 генераторів</t>
  </si>
  <si>
    <t>Придбання латунної труби для ремонту кожухотрубних теплообмінників</t>
  </si>
  <si>
    <t>Виконання робіт</t>
  </si>
  <si>
    <t>Встановлення лічильників гарячої води на водах в житлові будинки</t>
  </si>
  <si>
    <t>Заміна застарілих засобів комерційного обліку теплової енергії</t>
  </si>
  <si>
    <t>Модернізація системи диспетчеризації котелень та ЦТП</t>
  </si>
  <si>
    <t xml:space="preserve">Будівництво твердопаливної котельні </t>
  </si>
  <si>
    <t>Будівництво ЦТП по вул. Львівське шосе, 14</t>
  </si>
  <si>
    <t>Капітальний ремонт когенераційних установок із заміною турбокомпресора</t>
  </si>
  <si>
    <t>Будівництво з'єднувальної ділянки теплових мереж (перемички) між котельнями по вул. Тернопільській, 3 - вул. Тернопільській, 14/3 (2023-2024 рр.)</t>
  </si>
  <si>
    <t>Капітальний ремонт електрощитових</t>
  </si>
  <si>
    <t>-</t>
  </si>
  <si>
    <t>1 твердопаливна котельня</t>
  </si>
  <si>
    <t>1 ЦТП</t>
  </si>
  <si>
    <t>1 будівля</t>
  </si>
  <si>
    <t>Будівництво сонячної електростанції потужністю до 1 МВт на території котельні по вул. Майборського, 5 (2025-2026 рр.)</t>
  </si>
  <si>
    <t>1 котел</t>
  </si>
  <si>
    <t>Будівництво сонячних електростанцій на дахах котелень та будівель підприємства</t>
  </si>
  <si>
    <t>Необхідна сума коштів, тис. грн. з ПДВ</t>
  </si>
  <si>
    <t>2023 рік</t>
  </si>
  <si>
    <t>2024 рік</t>
  </si>
  <si>
    <t>2025 рік</t>
  </si>
  <si>
    <t>2026 рік</t>
  </si>
  <si>
    <t>2027 рік</t>
  </si>
  <si>
    <t>10 КГУ щорічно</t>
  </si>
  <si>
    <r>
      <t>2000 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щорічно</t>
    </r>
  </si>
  <si>
    <t>1 котельня щорічно</t>
  </si>
  <si>
    <t>35 од., Dу ≥ 100 мм щорічно</t>
  </si>
  <si>
    <t>4 автомобілі</t>
  </si>
  <si>
    <t>на 5 котлах</t>
  </si>
  <si>
    <t>63,6 т</t>
  </si>
  <si>
    <t>15 т</t>
  </si>
  <si>
    <t>110 ЧРП</t>
  </si>
  <si>
    <t>6 котелень, 6 сонячних електростанцій</t>
  </si>
  <si>
    <t>Заходи з виконання програми підтримки і розвитку МКП "Хмельницьктеплокомуненерго" на 2023-2027 р.</t>
  </si>
  <si>
    <t>БЮДЖЕТ ХМЕЛЬНИЦЬКОЇ МІСЬКОЇ ТЕРИТОРІАЛЬНОЇ ГРОМАДИ:</t>
  </si>
  <si>
    <t>ДЕРЖАВНИЙ БЮДЖЕТ:</t>
  </si>
  <si>
    <t>Забезпечення діяльності з виробництва, транспортування, постачання теплової енергії</t>
  </si>
  <si>
    <t>Відшкодування різниці в тарифах</t>
  </si>
  <si>
    <t>Капітальний ремонт теплових мережі із заміною на попередньо ізольовані труби</t>
  </si>
  <si>
    <t>Ø219-426 мм, 2L= ~1000 м</t>
  </si>
  <si>
    <t>6 котлів</t>
  </si>
  <si>
    <t>Встановлення високовольтних комірок, будівництво трансформаторних підстанцій, монтаж кабельних ліній 10 кВ</t>
  </si>
  <si>
    <t>2 км теплових мереж в двотрубному вимірі, 
D ≤ 159 мм, щорічно</t>
  </si>
  <si>
    <t>1 установка, 1 калібратор, 
4 рідинні термостати</t>
  </si>
  <si>
    <t>Всього 
за 2023-2027 рр., тис. грн. з ПДВ</t>
  </si>
  <si>
    <t>Встановлення мережевого насоса потужністю 200 кВт в котельні за адресою: вул. вул. Шухевича, 8/1Г</t>
  </si>
  <si>
    <t>Встановлення мережевого насоса потужністю 55 кВт в котельні за адресою: вул. Північна, 2</t>
  </si>
  <si>
    <t>Встановлення мережевого насоса потужністю 200 кВт в котельні за адресою: вул. Тернопільська, 14/3</t>
  </si>
  <si>
    <t>Встановлення мережевих насосів потужністю 75 кВт в котельні за адресою: 
вул. Пулюя, 4/1</t>
  </si>
  <si>
    <t>Капітальний ремонт котла КВГ-7,56  із заміною конвективної частини в котельні за адресою: вул. Молодіжна, 2</t>
  </si>
  <si>
    <t>Капітальний ремонт котла КОЛВІ-350 із заміною димогарних труб в котельні за адресою: вул. Кам’янецька, 164</t>
  </si>
  <si>
    <t>Капітальний ремонт котла ТВГ-8М із заміною колекторних труб в котельні за адресою: вул. Молодіжна, 2</t>
  </si>
  <si>
    <t>Капітальний ремонт котла ТВГ-8М із заміною верхніх екранних труб в котельні за адресою: вул. Чорновола, 122/2 (велика)</t>
  </si>
  <si>
    <t>Модернізація котлів ДКВР 4/13  із заміною газових пальників та комплексу автоматики в котельні за адресою: вул. Пулюя, 4/1</t>
  </si>
  <si>
    <t>Модернізація котла КЕ-10-14  із заміною газових пальників та комплексу автоматики в котельні за адресою: вул. Шухевича, 8/1Г</t>
  </si>
  <si>
    <t>Модернізація котла котла  ТВГ-8М із заміною пальників та комплексу автоматики в котельні по вул. Молодіжній, 2</t>
  </si>
  <si>
    <t>20 комплексів автоматики</t>
  </si>
  <si>
    <t>Встановлення когенераційної установки ДвГ1А-500 потужністю 500 кВт в котельні за адресою: вул. Тернопільська, 14/3</t>
  </si>
  <si>
    <t>Капітальний ремонт котлів ТВГ-8М  із заміною конвективної частини в котельні за адресою: вул. Міхновського, 10/1</t>
  </si>
  <si>
    <t>Модернізація котлів ТВГ-8М  із заміною газових пальників та комплексу автоматики в котельні за адресою: вул. Тернопільська, 14/3</t>
  </si>
  <si>
    <t>Розроблення проектно-кошторисної документації на будівництво твердопаливної котельні</t>
  </si>
  <si>
    <t>Розроблення проектно-кошторисної документації на: встановлення високовольтних комірок; будівництво трансформаторних підстанцій; монтаж кабельних ліній 10 кВ; встановлення котлів; будівництво сонячних електростанцій; будівництво центрального теплового пункту; реконструкцію будівлі колишнього сервісного центру з облаштуванням гаражів</t>
  </si>
  <si>
    <t>Встановлення/заміна лічильників</t>
  </si>
  <si>
    <t>Придбання обладнання для господарської діяльності</t>
  </si>
  <si>
    <t>Автоматична телефонна станція для встановлення за адресою: 
вул. Чорнобрового, 5</t>
  </si>
  <si>
    <t>Котел літнього гарячого водопостачання для встановлення  в котельні за адресою: вул. Зарічанська, 30</t>
  </si>
  <si>
    <t>Проливна установки АС-80 для повірки лічильників теплової енергії</t>
  </si>
  <si>
    <t>Екскаватор-навантажувач</t>
  </si>
  <si>
    <t>Фронтальний мінінавантажувач</t>
  </si>
  <si>
    <t>Гусеничний мініекскаватор</t>
  </si>
  <si>
    <t>Малий аварійний електромобіль для обслуговування внутрішньобудинкової системи</t>
  </si>
  <si>
    <t>Капітальний ремонт когенераційних установок</t>
  </si>
  <si>
    <t>Щорічний ремонт когенераційних установок</t>
  </si>
  <si>
    <t>Придбання спеціалізованої техніки</t>
  </si>
  <si>
    <t>Будівництво твердопаливної котельні по вул. Шухевича, 8/1-Г
 потужністю 5 МВт</t>
  </si>
  <si>
    <t>3 котла</t>
  </si>
  <si>
    <t>5 автомобілів</t>
  </si>
  <si>
    <t>1 екскаватор</t>
  </si>
  <si>
    <t>Насоси з метою підготовки об'єктів підприємства до опалювального сезону</t>
  </si>
  <si>
    <t>Пластинчасті теплообмінники з метою підготовки об'єктів підприємства до опалювального сезону</t>
  </si>
  <si>
    <t>Автоматичні системи хімводоочищення з метою підготовки об'єктів підприємства до опалювального сезону</t>
  </si>
  <si>
    <t>Газові котли з метою підготовки об'єктів підприємства до опалювального сезону</t>
  </si>
  <si>
    <t>Автокран</t>
  </si>
  <si>
    <t>Капітальний ремонт теплової мережі за адресою: вул. Кам'янецька, 63,
м. Хмельницький</t>
  </si>
  <si>
    <t>Капітальний ремонт теплової мережі за адресою: прс. Миру, 51/2, 
м. Хмельницький</t>
  </si>
  <si>
    <t>Капітальний ремонт теплової мережі за адресою: вул. Бандери, 8,
 м. Хмельницький</t>
  </si>
  <si>
    <t>Капітальний ремонт теплової мережі за адресою: вул. Інститутська, 20/2,
м. Хмельницький</t>
  </si>
  <si>
    <t>Капітальний ремонт теплової мережі за адресою: вул. Ольжича, 1,
м. Хмельницький</t>
  </si>
  <si>
    <t>Капітальний ремонт теплової мережі за адресою: вул. Трембовецької, 3, 
м. Хмельницький</t>
  </si>
  <si>
    <t>Капітальний ремонт теплової мережі за адресою: вул. Зарічанська, 6/5, 
м. Хмельницький</t>
  </si>
  <si>
    <t>Частотно-регулюючі приводи для підготовки об’єктів до опалювального сезону</t>
  </si>
  <si>
    <t>Додаток 1 до Програми</t>
  </si>
  <si>
    <t>Твердопаливних котлів з метою підготовки об'єктів підприємства до опалювального сезону</t>
  </si>
  <si>
    <t>Комп'ютерів для котелень з метою підготовки об'єктів підприємства до опалювального сезону</t>
  </si>
  <si>
    <t>Вантажних автомобілів-самоскидів</t>
  </si>
  <si>
    <t>Автомобілі аварійні ремонтні майстерні</t>
  </si>
  <si>
    <t>Капітальний ремонт теплової мережі за адресою: вул. Молодіжна, 7, 
м. Хмельницький</t>
  </si>
  <si>
    <t>2Ø219 мм L = 116 м</t>
  </si>
  <si>
    <t>2Ø426 мм L = 75 м</t>
  </si>
  <si>
    <t>2Ø219 мм L = 152 м</t>
  </si>
  <si>
    <t>2Ø219 мм L = 72 м</t>
  </si>
  <si>
    <t>2Ø219 мм L = 165 м</t>
  </si>
  <si>
    <t>2Ø219 мм L = 73 м</t>
  </si>
  <si>
    <t>4 автомобіля</t>
  </si>
  <si>
    <t>Встановлення котлів ВК-21 в котельні за адресою: вул. Північна, 2</t>
  </si>
  <si>
    <t>2 котла ВК-21</t>
  </si>
  <si>
    <t>2 насоса Wilo Atmos Giga N125/400-55/4 N=55 кВт</t>
  </si>
  <si>
    <t>2 насоса Wilo SCP200/560НА  N=200 кВт</t>
  </si>
  <si>
    <t>2 насоса Wilo Atmos Giga N150/400-75/4 N=75 кВт</t>
  </si>
  <si>
    <t>Встановлення мережевого насоса потужністю 250 кВт в котельні за адресою: вул. Молодіжна, 2</t>
  </si>
  <si>
    <t>1 насос Wilo SCP200/560НА N=250 кВт</t>
  </si>
  <si>
    <t>Встановлення мережевого насоса потужністю 250 кВт в котельні за адресою: вул. Водопровідній, 48</t>
  </si>
  <si>
    <t>Насоси різного призначення</t>
  </si>
  <si>
    <t>Директор міського комунального підприємства "Хмельницьктеплокомуненерго"                                                                                                              Володимир СКАЛІЙ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</si>
</sst>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8"/>
      <color theme="1"/>
      <name val="Arial Cyr"/>
      <charset val="204"/>
    </font>
    <font>
      <sz val="1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9" fillId="0" borderId="0" xfId="0" applyFont="1"/>
    <xf numFmtId="1" fontId="3" fillId="0" borderId="23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2" xfId="0" applyNumberFormat="1" applyBorder="1"/>
    <xf numFmtId="1" fontId="0" fillId="0" borderId="18" xfId="0" applyNumberFormat="1" applyBorder="1"/>
    <xf numFmtId="1" fontId="4" fillId="0" borderId="32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17" xfId="0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1" fillId="0" borderId="33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4" fillId="0" borderId="47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1" fontId="0" fillId="0" borderId="0" xfId="0" applyNumberFormat="1"/>
    <xf numFmtId="1" fontId="4" fillId="0" borderId="0" xfId="0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view="pageBreakPreview" topLeftCell="A83" zoomScale="85" zoomScaleNormal="100" zoomScaleSheetLayoutView="85" workbookViewId="0">
      <selection activeCell="A99" sqref="A99"/>
    </sheetView>
  </sheetViews>
  <sheetFormatPr defaultRowHeight="12.75" x14ac:dyDescent="0.2"/>
  <cols>
    <col min="1" max="1" width="47.28515625" customWidth="1"/>
    <col min="2" max="2" width="91.28515625" customWidth="1"/>
    <col min="3" max="3" width="33.7109375" customWidth="1"/>
    <col min="4" max="8" width="13.85546875" customWidth="1"/>
    <col min="9" max="9" width="26" style="80" customWidth="1"/>
  </cols>
  <sheetData>
    <row r="1" spans="1:9" ht="61.5" customHeight="1" x14ac:dyDescent="0.2">
      <c r="E1" s="20"/>
      <c r="F1" s="20"/>
      <c r="G1" s="20"/>
      <c r="I1" s="20" t="s">
        <v>153</v>
      </c>
    </row>
    <row r="2" spans="1:9" ht="30" x14ac:dyDescent="0.2">
      <c r="A2" s="133" t="s">
        <v>95</v>
      </c>
      <c r="B2" s="133"/>
      <c r="C2" s="133"/>
      <c r="D2" s="133"/>
      <c r="E2" s="133"/>
      <c r="F2" s="133"/>
      <c r="G2" s="133"/>
      <c r="H2" s="133"/>
      <c r="I2" s="133"/>
    </row>
    <row r="3" spans="1:9" ht="19.5" thickBot="1" x14ac:dyDescent="0.25">
      <c r="A3" s="6"/>
      <c r="B3" s="6"/>
      <c r="C3" s="6"/>
      <c r="D3" s="6"/>
      <c r="E3" s="6"/>
      <c r="F3" s="6"/>
      <c r="G3" s="6"/>
      <c r="H3" s="6"/>
    </row>
    <row r="4" spans="1:9" ht="33.75" customHeight="1" thickBot="1" x14ac:dyDescent="0.25">
      <c r="A4" s="120" t="s">
        <v>36</v>
      </c>
      <c r="B4" s="139"/>
      <c r="C4" s="137" t="s">
        <v>4</v>
      </c>
      <c r="D4" s="117" t="s">
        <v>79</v>
      </c>
      <c r="E4" s="118"/>
      <c r="F4" s="118"/>
      <c r="G4" s="118"/>
      <c r="H4" s="119"/>
      <c r="I4" s="129" t="s">
        <v>106</v>
      </c>
    </row>
    <row r="5" spans="1:9" ht="33.75" customHeight="1" thickBot="1" x14ac:dyDescent="0.25">
      <c r="A5" s="140"/>
      <c r="B5" s="141"/>
      <c r="C5" s="138"/>
      <c r="D5" s="12" t="s">
        <v>80</v>
      </c>
      <c r="E5" s="22" t="s">
        <v>81</v>
      </c>
      <c r="F5" s="22" t="s">
        <v>82</v>
      </c>
      <c r="G5" s="22" t="s">
        <v>83</v>
      </c>
      <c r="H5" s="12" t="s">
        <v>84</v>
      </c>
      <c r="I5" s="130"/>
    </row>
    <row r="6" spans="1:9" ht="19.5" customHeight="1" thickBot="1" x14ac:dyDescent="0.35">
      <c r="A6" s="57"/>
      <c r="B6" s="58"/>
      <c r="C6" s="59" t="s">
        <v>18</v>
      </c>
      <c r="D6" s="35">
        <f>SUM(D7:D47)</f>
        <v>53787</v>
      </c>
      <c r="E6" s="35">
        <f>SUM(E7:E47)</f>
        <v>37173</v>
      </c>
      <c r="F6" s="35">
        <f>SUM(F7:F47)</f>
        <v>39228</v>
      </c>
      <c r="G6" s="35">
        <f>SUM(G7:G47)</f>
        <v>45172</v>
      </c>
      <c r="H6" s="69">
        <f>SUM(H7:H47)</f>
        <v>48048</v>
      </c>
      <c r="I6" s="86">
        <f>SUM(D6:H6)</f>
        <v>223408</v>
      </c>
    </row>
    <row r="7" spans="1:9" ht="56.25" x14ac:dyDescent="0.2">
      <c r="A7" s="108" t="s">
        <v>37</v>
      </c>
      <c r="B7" s="11" t="s">
        <v>70</v>
      </c>
      <c r="C7" s="23" t="s">
        <v>29</v>
      </c>
      <c r="D7" s="36">
        <v>1200</v>
      </c>
      <c r="E7" s="37">
        <v>1200</v>
      </c>
      <c r="F7" s="37"/>
      <c r="G7" s="37"/>
      <c r="H7" s="70"/>
      <c r="I7" s="81">
        <f t="shared" ref="I7:I71" si="0">SUM(D7:H7)</f>
        <v>2400</v>
      </c>
    </row>
    <row r="8" spans="1:9" ht="38.25" thickBot="1" x14ac:dyDescent="0.25">
      <c r="A8" s="110"/>
      <c r="B8" s="14" t="s">
        <v>38</v>
      </c>
      <c r="C8" s="30" t="s">
        <v>39</v>
      </c>
      <c r="D8" s="38"/>
      <c r="E8" s="39">
        <v>2533</v>
      </c>
      <c r="F8" s="39"/>
      <c r="G8" s="39"/>
      <c r="H8" s="71"/>
      <c r="I8" s="82">
        <f t="shared" si="0"/>
        <v>2533</v>
      </c>
    </row>
    <row r="9" spans="1:9" ht="56.25" customHeight="1" x14ac:dyDescent="0.2">
      <c r="A9" s="128" t="s">
        <v>40</v>
      </c>
      <c r="B9" s="11" t="s">
        <v>11</v>
      </c>
      <c r="C9" s="23" t="s">
        <v>104</v>
      </c>
      <c r="D9" s="36">
        <v>10000</v>
      </c>
      <c r="E9" s="37">
        <v>12350</v>
      </c>
      <c r="F9" s="37">
        <v>15252</v>
      </c>
      <c r="G9" s="37">
        <v>18837</v>
      </c>
      <c r="H9" s="70">
        <v>23263</v>
      </c>
      <c r="I9" s="82">
        <f t="shared" si="0"/>
        <v>79702</v>
      </c>
    </row>
    <row r="10" spans="1:9" ht="22.5" customHeight="1" thickBot="1" x14ac:dyDescent="0.25">
      <c r="A10" s="127"/>
      <c r="B10" s="10" t="s">
        <v>13</v>
      </c>
      <c r="C10" s="24" t="s">
        <v>88</v>
      </c>
      <c r="D10" s="38">
        <v>1000</v>
      </c>
      <c r="E10" s="39">
        <v>1235</v>
      </c>
      <c r="F10" s="39">
        <v>1525</v>
      </c>
      <c r="G10" s="39">
        <v>1884</v>
      </c>
      <c r="H10" s="71">
        <v>2326</v>
      </c>
      <c r="I10" s="84">
        <f>SUM(D10:H10)</f>
        <v>7970</v>
      </c>
    </row>
    <row r="11" spans="1:9" ht="37.5" customHeight="1" x14ac:dyDescent="0.2">
      <c r="A11" s="108" t="s">
        <v>41</v>
      </c>
      <c r="B11" s="11" t="s">
        <v>107</v>
      </c>
      <c r="C11" s="23" t="s">
        <v>32</v>
      </c>
      <c r="D11" s="135">
        <v>6640</v>
      </c>
      <c r="E11" s="37"/>
      <c r="F11" s="37"/>
      <c r="G11" s="37"/>
      <c r="H11" s="70"/>
      <c r="I11" s="131">
        <f t="shared" si="0"/>
        <v>6640</v>
      </c>
    </row>
    <row r="12" spans="1:9" ht="37.5" x14ac:dyDescent="0.2">
      <c r="A12" s="109"/>
      <c r="B12" s="8" t="s">
        <v>108</v>
      </c>
      <c r="C12" s="25" t="s">
        <v>168</v>
      </c>
      <c r="D12" s="123"/>
      <c r="E12" s="41"/>
      <c r="F12" s="41"/>
      <c r="G12" s="41"/>
      <c r="H12" s="72"/>
      <c r="I12" s="112"/>
    </row>
    <row r="13" spans="1:9" ht="37.5" x14ac:dyDescent="0.2">
      <c r="A13" s="109"/>
      <c r="B13" s="8" t="s">
        <v>171</v>
      </c>
      <c r="C13" s="25" t="s">
        <v>172</v>
      </c>
      <c r="D13" s="123"/>
      <c r="E13" s="41"/>
      <c r="F13" s="41"/>
      <c r="G13" s="41"/>
      <c r="H13" s="72"/>
      <c r="I13" s="112"/>
    </row>
    <row r="14" spans="1:9" ht="37.5" x14ac:dyDescent="0.2">
      <c r="A14" s="109"/>
      <c r="B14" s="8" t="s">
        <v>173</v>
      </c>
      <c r="C14" s="25" t="s">
        <v>172</v>
      </c>
      <c r="D14" s="123"/>
      <c r="E14" s="41"/>
      <c r="F14" s="41"/>
      <c r="G14" s="41"/>
      <c r="H14" s="72"/>
      <c r="I14" s="112"/>
    </row>
    <row r="15" spans="1:9" ht="37.5" x14ac:dyDescent="0.2">
      <c r="A15" s="109"/>
      <c r="B15" s="8" t="s">
        <v>109</v>
      </c>
      <c r="C15" s="25" t="s">
        <v>169</v>
      </c>
      <c r="D15" s="123"/>
      <c r="E15" s="41"/>
      <c r="F15" s="41"/>
      <c r="G15" s="41"/>
      <c r="H15" s="72"/>
      <c r="I15" s="112"/>
    </row>
    <row r="16" spans="1:9" ht="37.5" customHeight="1" x14ac:dyDescent="0.2">
      <c r="A16" s="109"/>
      <c r="B16" s="13" t="s">
        <v>110</v>
      </c>
      <c r="C16" s="26" t="s">
        <v>170</v>
      </c>
      <c r="D16" s="124"/>
      <c r="E16" s="39"/>
      <c r="F16" s="39"/>
      <c r="G16" s="39"/>
      <c r="H16" s="71"/>
      <c r="I16" s="113"/>
    </row>
    <row r="17" spans="1:11" ht="18.75" customHeight="1" thickBot="1" x14ac:dyDescent="0.25">
      <c r="A17" s="110"/>
      <c r="B17" s="8" t="s">
        <v>174</v>
      </c>
      <c r="C17" s="104" t="s">
        <v>72</v>
      </c>
      <c r="D17" s="40">
        <v>1000</v>
      </c>
      <c r="E17" s="41">
        <v>1000</v>
      </c>
      <c r="F17" s="41">
        <v>1000</v>
      </c>
      <c r="G17" s="41">
        <v>1000</v>
      </c>
      <c r="H17" s="93">
        <v>1000</v>
      </c>
      <c r="I17" s="100">
        <f t="shared" ref="I17" si="1">SUM(D17:H17)</f>
        <v>5000</v>
      </c>
      <c r="K17" s="107"/>
    </row>
    <row r="18" spans="1:11" ht="38.25" thickBot="1" x14ac:dyDescent="0.25">
      <c r="A18" s="15" t="s">
        <v>66</v>
      </c>
      <c r="B18" s="16" t="s">
        <v>66</v>
      </c>
      <c r="C18" s="27" t="s">
        <v>72</v>
      </c>
      <c r="D18" s="42"/>
      <c r="E18" s="43">
        <v>2000</v>
      </c>
      <c r="F18" s="43">
        <v>2100</v>
      </c>
      <c r="G18" s="43">
        <v>2300</v>
      </c>
      <c r="H18" s="73">
        <v>2500</v>
      </c>
      <c r="I18" s="82">
        <f t="shared" si="0"/>
        <v>8900</v>
      </c>
    </row>
    <row r="19" spans="1:11" ht="37.5" x14ac:dyDescent="0.2">
      <c r="A19" s="108" t="s">
        <v>42</v>
      </c>
      <c r="B19" s="11" t="s">
        <v>42</v>
      </c>
      <c r="C19" s="23" t="s">
        <v>72</v>
      </c>
      <c r="D19" s="36"/>
      <c r="E19" s="37">
        <v>1000</v>
      </c>
      <c r="F19" s="37">
        <v>1500</v>
      </c>
      <c r="G19" s="37">
        <v>2000</v>
      </c>
      <c r="H19" s="92">
        <v>2200</v>
      </c>
      <c r="I19" s="82">
        <f t="shared" si="0"/>
        <v>6700</v>
      </c>
    </row>
    <row r="20" spans="1:11" ht="37.5" customHeight="1" x14ac:dyDescent="0.2">
      <c r="A20" s="109"/>
      <c r="B20" s="14" t="s">
        <v>111</v>
      </c>
      <c r="C20" s="30" t="s">
        <v>6</v>
      </c>
      <c r="D20" s="123">
        <v>2000</v>
      </c>
      <c r="E20" s="41"/>
      <c r="F20" s="41"/>
      <c r="G20" s="41"/>
      <c r="H20" s="93"/>
      <c r="I20" s="131">
        <f t="shared" si="0"/>
        <v>2000</v>
      </c>
    </row>
    <row r="21" spans="1:11" ht="37.5" x14ac:dyDescent="0.2">
      <c r="A21" s="109"/>
      <c r="B21" s="8" t="s">
        <v>112</v>
      </c>
      <c r="C21" s="25" t="s">
        <v>7</v>
      </c>
      <c r="D21" s="123"/>
      <c r="E21" s="41"/>
      <c r="F21" s="41"/>
      <c r="G21" s="41"/>
      <c r="H21" s="93"/>
      <c r="I21" s="112"/>
    </row>
    <row r="22" spans="1:11" ht="37.5" x14ac:dyDescent="0.2">
      <c r="A22" s="109"/>
      <c r="B22" s="8" t="s">
        <v>33</v>
      </c>
      <c r="C22" s="25" t="s">
        <v>7</v>
      </c>
      <c r="D22" s="123"/>
      <c r="E22" s="41"/>
      <c r="F22" s="41"/>
      <c r="G22" s="41"/>
      <c r="H22" s="93"/>
      <c r="I22" s="112"/>
    </row>
    <row r="23" spans="1:11" ht="37.5" x14ac:dyDescent="0.2">
      <c r="A23" s="109"/>
      <c r="B23" s="8" t="s">
        <v>113</v>
      </c>
      <c r="C23" s="25" t="s">
        <v>8</v>
      </c>
      <c r="D23" s="123"/>
      <c r="E23" s="41"/>
      <c r="F23" s="41"/>
      <c r="G23" s="41"/>
      <c r="H23" s="93"/>
      <c r="I23" s="112"/>
    </row>
    <row r="24" spans="1:11" ht="38.25" thickBot="1" x14ac:dyDescent="0.25">
      <c r="A24" s="110"/>
      <c r="B24" s="10" t="s">
        <v>114</v>
      </c>
      <c r="C24" s="24" t="s">
        <v>10</v>
      </c>
      <c r="D24" s="136"/>
      <c r="E24" s="45"/>
      <c r="F24" s="45"/>
      <c r="G24" s="45"/>
      <c r="H24" s="94"/>
      <c r="I24" s="113"/>
    </row>
    <row r="25" spans="1:11" ht="56.25" customHeight="1" x14ac:dyDescent="0.2">
      <c r="A25" s="108" t="s">
        <v>58</v>
      </c>
      <c r="B25" s="11" t="s">
        <v>115</v>
      </c>
      <c r="C25" s="23" t="s">
        <v>14</v>
      </c>
      <c r="D25" s="36">
        <v>1383</v>
      </c>
      <c r="E25" s="37"/>
      <c r="F25" s="37"/>
      <c r="G25" s="37"/>
      <c r="H25" s="70"/>
      <c r="I25" s="82">
        <f t="shared" si="0"/>
        <v>1383</v>
      </c>
    </row>
    <row r="26" spans="1:11" ht="75" x14ac:dyDescent="0.2">
      <c r="A26" s="109"/>
      <c r="B26" s="8" t="s">
        <v>116</v>
      </c>
      <c r="C26" s="25" t="s">
        <v>15</v>
      </c>
      <c r="D26" s="40">
        <v>1615</v>
      </c>
      <c r="E26" s="41"/>
      <c r="F26" s="41"/>
      <c r="G26" s="41"/>
      <c r="H26" s="72"/>
      <c r="I26" s="82">
        <f t="shared" si="0"/>
        <v>1615</v>
      </c>
    </row>
    <row r="27" spans="1:11" ht="18.75" x14ac:dyDescent="0.2">
      <c r="A27" s="109"/>
      <c r="B27" s="8" t="s">
        <v>166</v>
      </c>
      <c r="C27" s="25" t="s">
        <v>167</v>
      </c>
      <c r="D27" s="40">
        <v>1000</v>
      </c>
      <c r="E27" s="41"/>
      <c r="F27" s="41"/>
      <c r="G27" s="41"/>
      <c r="H27" s="72"/>
      <c r="I27" s="82">
        <f t="shared" si="0"/>
        <v>1000</v>
      </c>
    </row>
    <row r="28" spans="1:11" ht="37.5" x14ac:dyDescent="0.2">
      <c r="A28" s="109"/>
      <c r="B28" s="8" t="s">
        <v>117</v>
      </c>
      <c r="C28" s="25" t="s">
        <v>20</v>
      </c>
      <c r="D28" s="40">
        <v>250</v>
      </c>
      <c r="E28" s="41"/>
      <c r="F28" s="41"/>
      <c r="G28" s="41"/>
      <c r="H28" s="72"/>
      <c r="I28" s="82">
        <f t="shared" si="0"/>
        <v>250</v>
      </c>
    </row>
    <row r="29" spans="1:11" ht="18.75" x14ac:dyDescent="0.2">
      <c r="A29" s="109"/>
      <c r="B29" s="8" t="s">
        <v>30</v>
      </c>
      <c r="C29" s="25" t="s">
        <v>118</v>
      </c>
      <c r="D29" s="40">
        <v>500</v>
      </c>
      <c r="E29" s="41">
        <v>618</v>
      </c>
      <c r="F29" s="41">
        <v>763</v>
      </c>
      <c r="G29" s="41">
        <v>942</v>
      </c>
      <c r="H29" s="72">
        <v>1163</v>
      </c>
      <c r="I29" s="82">
        <f t="shared" si="0"/>
        <v>3986</v>
      </c>
    </row>
    <row r="30" spans="1:11" ht="18.75" x14ac:dyDescent="0.2">
      <c r="A30" s="109"/>
      <c r="B30" s="8" t="s">
        <v>43</v>
      </c>
      <c r="C30" s="25" t="s">
        <v>90</v>
      </c>
      <c r="D30" s="40"/>
      <c r="E30" s="41"/>
      <c r="F30" s="41"/>
      <c r="G30" s="41">
        <v>1200</v>
      </c>
      <c r="H30" s="72">
        <v>988.00000000000011</v>
      </c>
      <c r="I30" s="82">
        <f t="shared" si="0"/>
        <v>2188</v>
      </c>
    </row>
    <row r="31" spans="1:11" ht="18.75" x14ac:dyDescent="0.2">
      <c r="A31" s="109"/>
      <c r="B31" s="8" t="s">
        <v>31</v>
      </c>
      <c r="C31" s="25" t="s">
        <v>91</v>
      </c>
      <c r="D31" s="40">
        <v>749</v>
      </c>
      <c r="E31" s="41">
        <v>752</v>
      </c>
      <c r="F31" s="41">
        <v>880</v>
      </c>
      <c r="G31" s="41">
        <v>349</v>
      </c>
      <c r="H31" s="72">
        <v>628</v>
      </c>
      <c r="I31" s="82">
        <f t="shared" si="0"/>
        <v>3358</v>
      </c>
    </row>
    <row r="32" spans="1:11" ht="18.75" x14ac:dyDescent="0.2">
      <c r="A32" s="109"/>
      <c r="B32" s="8" t="s">
        <v>62</v>
      </c>
      <c r="C32" s="25" t="s">
        <v>92</v>
      </c>
      <c r="D32" s="40">
        <v>2500</v>
      </c>
      <c r="E32" s="41">
        <v>2700</v>
      </c>
      <c r="F32" s="41">
        <v>3000</v>
      </c>
      <c r="G32" s="41">
        <v>3100</v>
      </c>
      <c r="H32" s="72">
        <v>3300</v>
      </c>
      <c r="I32" s="82">
        <f t="shared" si="0"/>
        <v>14600</v>
      </c>
    </row>
    <row r="33" spans="1:9" ht="45" customHeight="1" x14ac:dyDescent="0.2">
      <c r="A33" s="109"/>
      <c r="B33" s="8" t="s">
        <v>34</v>
      </c>
      <c r="C33" s="25" t="s">
        <v>35</v>
      </c>
      <c r="D33" s="40">
        <v>600</v>
      </c>
      <c r="E33" s="41"/>
      <c r="F33" s="41"/>
      <c r="G33" s="41"/>
      <c r="H33" s="72"/>
      <c r="I33" s="82">
        <f t="shared" si="0"/>
        <v>600</v>
      </c>
    </row>
    <row r="34" spans="1:9" ht="18.75" x14ac:dyDescent="0.2">
      <c r="A34" s="109"/>
      <c r="B34" s="13" t="s">
        <v>71</v>
      </c>
      <c r="C34" s="26" t="s">
        <v>72</v>
      </c>
      <c r="D34" s="40">
        <v>300</v>
      </c>
      <c r="E34" s="41">
        <v>320</v>
      </c>
      <c r="F34" s="41">
        <v>340</v>
      </c>
      <c r="G34" s="41">
        <v>360</v>
      </c>
      <c r="H34" s="72">
        <v>380</v>
      </c>
      <c r="I34" s="82">
        <f t="shared" si="0"/>
        <v>1700</v>
      </c>
    </row>
    <row r="35" spans="1:9" ht="18.75" x14ac:dyDescent="0.2">
      <c r="A35" s="109"/>
      <c r="B35" s="8" t="s">
        <v>59</v>
      </c>
      <c r="C35" s="25" t="s">
        <v>61</v>
      </c>
      <c r="D35" s="40">
        <v>5000</v>
      </c>
      <c r="E35" s="41"/>
      <c r="F35" s="41"/>
      <c r="G35" s="41"/>
      <c r="H35" s="72"/>
      <c r="I35" s="82">
        <f t="shared" si="0"/>
        <v>5000</v>
      </c>
    </row>
    <row r="36" spans="1:9" ht="18.75" x14ac:dyDescent="0.2">
      <c r="A36" s="109"/>
      <c r="B36" s="8" t="s">
        <v>44</v>
      </c>
      <c r="C36" s="25" t="s">
        <v>72</v>
      </c>
      <c r="D36" s="40"/>
      <c r="E36" s="41">
        <v>1000</v>
      </c>
      <c r="F36" s="41">
        <v>1000</v>
      </c>
      <c r="G36" s="41">
        <v>1000</v>
      </c>
      <c r="H36" s="72">
        <v>1000</v>
      </c>
      <c r="I36" s="82">
        <f t="shared" si="0"/>
        <v>4000</v>
      </c>
    </row>
    <row r="37" spans="1:9" ht="19.5" thickBot="1" x14ac:dyDescent="0.25">
      <c r="A37" s="109"/>
      <c r="B37" s="13" t="s">
        <v>45</v>
      </c>
      <c r="C37" s="26" t="s">
        <v>72</v>
      </c>
      <c r="D37" s="38"/>
      <c r="E37" s="39">
        <v>1000</v>
      </c>
      <c r="F37" s="39">
        <v>1000</v>
      </c>
      <c r="G37" s="39">
        <v>1000</v>
      </c>
      <c r="H37" s="71">
        <v>1000</v>
      </c>
      <c r="I37" s="82">
        <f t="shared" si="0"/>
        <v>4000</v>
      </c>
    </row>
    <row r="38" spans="1:9" ht="37.5" x14ac:dyDescent="0.2">
      <c r="A38" s="108" t="s">
        <v>46</v>
      </c>
      <c r="B38" s="11" t="s">
        <v>47</v>
      </c>
      <c r="C38" s="23" t="s">
        <v>72</v>
      </c>
      <c r="D38" s="36"/>
      <c r="E38" s="37">
        <v>2000</v>
      </c>
      <c r="F38" s="37"/>
      <c r="G38" s="37"/>
      <c r="H38" s="70"/>
      <c r="I38" s="82">
        <f t="shared" si="0"/>
        <v>2000</v>
      </c>
    </row>
    <row r="39" spans="1:9" ht="38.25" thickBot="1" x14ac:dyDescent="0.25">
      <c r="A39" s="110"/>
      <c r="B39" s="17" t="s">
        <v>48</v>
      </c>
      <c r="C39" s="31" t="s">
        <v>72</v>
      </c>
      <c r="D39" s="44"/>
      <c r="E39" s="45"/>
      <c r="F39" s="45">
        <v>3000</v>
      </c>
      <c r="G39" s="45"/>
      <c r="H39" s="74"/>
      <c r="I39" s="82">
        <f t="shared" si="0"/>
        <v>3000</v>
      </c>
    </row>
    <row r="40" spans="1:9" ht="41.25" customHeight="1" x14ac:dyDescent="0.2">
      <c r="A40" s="125" t="s">
        <v>133</v>
      </c>
      <c r="B40" s="14" t="s">
        <v>119</v>
      </c>
      <c r="C40" s="30" t="s">
        <v>9</v>
      </c>
      <c r="D40" s="36">
        <v>11700</v>
      </c>
      <c r="E40" s="37"/>
      <c r="F40" s="37"/>
      <c r="G40" s="37"/>
      <c r="H40" s="70"/>
      <c r="I40" s="82">
        <f t="shared" si="0"/>
        <v>11700</v>
      </c>
    </row>
    <row r="41" spans="1:9" ht="26.25" customHeight="1" thickBot="1" x14ac:dyDescent="0.25">
      <c r="A41" s="127"/>
      <c r="B41" s="10" t="s">
        <v>134</v>
      </c>
      <c r="C41" s="24" t="s">
        <v>85</v>
      </c>
      <c r="D41" s="38">
        <v>4000</v>
      </c>
      <c r="E41" s="39">
        <v>4300</v>
      </c>
      <c r="F41" s="39">
        <v>4500</v>
      </c>
      <c r="G41" s="39">
        <v>4700</v>
      </c>
      <c r="H41" s="71">
        <v>5000</v>
      </c>
      <c r="I41" s="82">
        <f t="shared" si="0"/>
        <v>22500</v>
      </c>
    </row>
    <row r="42" spans="1:9" ht="112.5" x14ac:dyDescent="0.2">
      <c r="A42" s="108" t="s">
        <v>60</v>
      </c>
      <c r="B42" s="11" t="s">
        <v>123</v>
      </c>
      <c r="C42" s="23" t="s">
        <v>72</v>
      </c>
      <c r="D42" s="36">
        <v>400</v>
      </c>
      <c r="E42" s="37">
        <v>800</v>
      </c>
      <c r="F42" s="37">
        <v>600</v>
      </c>
      <c r="G42" s="37"/>
      <c r="H42" s="92"/>
      <c r="I42" s="82">
        <f>SUM(D42:H42)</f>
        <v>1800</v>
      </c>
    </row>
    <row r="43" spans="1:9" ht="38.25" thickBot="1" x14ac:dyDescent="0.25">
      <c r="A43" s="110"/>
      <c r="B43" s="18" t="s">
        <v>122</v>
      </c>
      <c r="C43" s="32" t="s">
        <v>72</v>
      </c>
      <c r="D43" s="96">
        <v>250</v>
      </c>
      <c r="E43" s="55"/>
      <c r="F43" s="55"/>
      <c r="G43" s="55"/>
      <c r="H43" s="79"/>
      <c r="I43" s="82">
        <f>SUM(D43:H43)</f>
        <v>250</v>
      </c>
    </row>
    <row r="44" spans="1:9" ht="22.5" x14ac:dyDescent="0.2">
      <c r="A44" s="128" t="s">
        <v>51</v>
      </c>
      <c r="B44" s="11" t="s">
        <v>12</v>
      </c>
      <c r="C44" s="23" t="s">
        <v>86</v>
      </c>
      <c r="D44" s="36">
        <v>700</v>
      </c>
      <c r="E44" s="37">
        <v>865</v>
      </c>
      <c r="F44" s="37">
        <v>1068</v>
      </c>
      <c r="G44" s="37">
        <v>1200</v>
      </c>
      <c r="H44" s="70">
        <v>1300</v>
      </c>
      <c r="I44" s="82">
        <f t="shared" si="0"/>
        <v>5133</v>
      </c>
    </row>
    <row r="45" spans="1:9" ht="37.5" x14ac:dyDescent="0.2">
      <c r="A45" s="109"/>
      <c r="B45" s="8" t="s">
        <v>52</v>
      </c>
      <c r="C45" s="25" t="s">
        <v>75</v>
      </c>
      <c r="D45" s="40"/>
      <c r="E45" s="41"/>
      <c r="F45" s="41"/>
      <c r="G45" s="41">
        <v>2000</v>
      </c>
      <c r="H45" s="72"/>
      <c r="I45" s="82">
        <f t="shared" si="0"/>
        <v>2000</v>
      </c>
    </row>
    <row r="46" spans="1:9" ht="18.75" x14ac:dyDescent="0.2">
      <c r="A46" s="109"/>
      <c r="B46" s="18" t="s">
        <v>68</v>
      </c>
      <c r="C46" s="26" t="s">
        <v>74</v>
      </c>
      <c r="D46" s="40"/>
      <c r="E46" s="41"/>
      <c r="F46" s="41"/>
      <c r="G46" s="41">
        <v>1500</v>
      </c>
      <c r="H46" s="72"/>
      <c r="I46" s="82">
        <f t="shared" si="0"/>
        <v>1500</v>
      </c>
    </row>
    <row r="47" spans="1:9" ht="38.25" thickBot="1" x14ac:dyDescent="0.25">
      <c r="A47" s="127"/>
      <c r="B47" s="10" t="s">
        <v>55</v>
      </c>
      <c r="C47" s="24" t="s">
        <v>87</v>
      </c>
      <c r="D47" s="44">
        <v>1000</v>
      </c>
      <c r="E47" s="45">
        <v>1500</v>
      </c>
      <c r="F47" s="45">
        <v>1700</v>
      </c>
      <c r="G47" s="45">
        <v>1800</v>
      </c>
      <c r="H47" s="74">
        <v>2000</v>
      </c>
      <c r="I47" s="95">
        <f t="shared" si="0"/>
        <v>8000</v>
      </c>
    </row>
    <row r="48" spans="1:9" ht="20.25" thickBot="1" x14ac:dyDescent="0.25">
      <c r="A48" s="63"/>
      <c r="B48" s="64"/>
      <c r="C48" s="65" t="s">
        <v>17</v>
      </c>
      <c r="D48" s="48">
        <f t="shared" ref="D48:H48" si="2">SUM(D49:D55)</f>
        <v>9328</v>
      </c>
      <c r="E48" s="48">
        <f t="shared" si="2"/>
        <v>7807</v>
      </c>
      <c r="F48" s="48">
        <f t="shared" si="2"/>
        <v>8321</v>
      </c>
      <c r="G48" s="48">
        <f t="shared" si="2"/>
        <v>9693</v>
      </c>
      <c r="H48" s="76">
        <f t="shared" si="2"/>
        <v>9581</v>
      </c>
      <c r="I48" s="86">
        <f>SUM(D48:H48)</f>
        <v>44730</v>
      </c>
    </row>
    <row r="49" spans="1:9" ht="37.5" x14ac:dyDescent="0.2">
      <c r="A49" s="120" t="s">
        <v>40</v>
      </c>
      <c r="B49" s="9" t="s">
        <v>26</v>
      </c>
      <c r="C49" s="28" t="s">
        <v>24</v>
      </c>
      <c r="D49" s="49">
        <f>ROUND(1240.41*1.2,0)</f>
        <v>1488</v>
      </c>
      <c r="E49" s="50"/>
      <c r="F49" s="50"/>
      <c r="G49" s="50"/>
      <c r="H49" s="77"/>
      <c r="I49" s="81">
        <f t="shared" si="0"/>
        <v>1488</v>
      </c>
    </row>
    <row r="50" spans="1:9" ht="37.5" x14ac:dyDescent="0.2">
      <c r="A50" s="121"/>
      <c r="B50" s="7" t="s">
        <v>27</v>
      </c>
      <c r="C50" s="29" t="s">
        <v>25</v>
      </c>
      <c r="D50" s="51">
        <f>ROUND(459.38*1.2,0)</f>
        <v>551</v>
      </c>
      <c r="E50" s="52"/>
      <c r="F50" s="52"/>
      <c r="G50" s="52"/>
      <c r="H50" s="78"/>
      <c r="I50" s="82">
        <f t="shared" si="0"/>
        <v>551</v>
      </c>
    </row>
    <row r="51" spans="1:9" ht="37.5" x14ac:dyDescent="0.2">
      <c r="A51" s="121"/>
      <c r="B51" s="7" t="s">
        <v>28</v>
      </c>
      <c r="C51" s="29" t="s">
        <v>22</v>
      </c>
      <c r="D51" s="51">
        <f>ROUND(2787.47*1.2,0)</f>
        <v>3345</v>
      </c>
      <c r="E51" s="52"/>
      <c r="F51" s="52"/>
      <c r="G51" s="52"/>
      <c r="H51" s="78"/>
      <c r="I51" s="82">
        <f t="shared" si="0"/>
        <v>3345</v>
      </c>
    </row>
    <row r="52" spans="1:9" ht="38.25" thickBot="1" x14ac:dyDescent="0.25">
      <c r="A52" s="121"/>
      <c r="B52" s="8" t="s">
        <v>100</v>
      </c>
      <c r="C52" s="25" t="s">
        <v>101</v>
      </c>
      <c r="D52" s="51"/>
      <c r="E52" s="41">
        <v>4607</v>
      </c>
      <c r="F52" s="52">
        <v>3821</v>
      </c>
      <c r="G52" s="52">
        <v>4993</v>
      </c>
      <c r="H52" s="78">
        <v>6181</v>
      </c>
      <c r="I52" s="82">
        <f t="shared" si="0"/>
        <v>19602</v>
      </c>
    </row>
    <row r="53" spans="1:9" ht="37.5" x14ac:dyDescent="0.2">
      <c r="A53" s="128" t="s">
        <v>42</v>
      </c>
      <c r="B53" s="11" t="s">
        <v>120</v>
      </c>
      <c r="C53" s="5" t="s">
        <v>5</v>
      </c>
      <c r="D53" s="36">
        <f>ROUND(1682.09*1.2,0)</f>
        <v>2019</v>
      </c>
      <c r="E53" s="37"/>
      <c r="F53" s="37"/>
      <c r="G53" s="37"/>
      <c r="H53" s="70"/>
      <c r="I53" s="82">
        <f t="shared" si="0"/>
        <v>2019</v>
      </c>
    </row>
    <row r="54" spans="1:9" ht="22.5" customHeight="1" thickBot="1" x14ac:dyDescent="0.25">
      <c r="A54" s="134"/>
      <c r="B54" s="14" t="s">
        <v>42</v>
      </c>
      <c r="C54" s="30" t="s">
        <v>102</v>
      </c>
      <c r="D54" s="51"/>
      <c r="E54" s="52">
        <v>3200</v>
      </c>
      <c r="F54" s="52">
        <v>4500</v>
      </c>
      <c r="G54" s="52">
        <v>4700</v>
      </c>
      <c r="H54" s="72">
        <v>3400</v>
      </c>
      <c r="I54" s="82">
        <f t="shared" si="0"/>
        <v>15800</v>
      </c>
    </row>
    <row r="55" spans="1:9" ht="75.75" thickBot="1" x14ac:dyDescent="0.25">
      <c r="A55" s="15" t="s">
        <v>58</v>
      </c>
      <c r="B55" s="16" t="s">
        <v>121</v>
      </c>
      <c r="C55" s="27" t="s">
        <v>16</v>
      </c>
      <c r="D55" s="46">
        <f>ROUND(1604.5*1.2,0)</f>
        <v>1925</v>
      </c>
      <c r="E55" s="47"/>
      <c r="F55" s="47"/>
      <c r="G55" s="47"/>
      <c r="H55" s="75"/>
      <c r="I55" s="83">
        <f t="shared" si="0"/>
        <v>1925</v>
      </c>
    </row>
    <row r="56" spans="1:9" ht="20.25" thickBot="1" x14ac:dyDescent="0.25">
      <c r="A56" s="63"/>
      <c r="B56" s="64"/>
      <c r="C56" s="65" t="s">
        <v>96</v>
      </c>
      <c r="D56" s="48">
        <f>SUM(D57:D93)</f>
        <v>161406</v>
      </c>
      <c r="E56" s="48">
        <f>SUM(E57:E93)</f>
        <v>229563</v>
      </c>
      <c r="F56" s="48">
        <f>SUM(F57:F93)</f>
        <v>232808</v>
      </c>
      <c r="G56" s="48">
        <f>SUM(G57:G93)</f>
        <v>224715</v>
      </c>
      <c r="H56" s="76">
        <f>SUM(H57:H93)</f>
        <v>198760</v>
      </c>
      <c r="I56" s="89">
        <f>SUM(D56:H56)</f>
        <v>1047252</v>
      </c>
    </row>
    <row r="57" spans="1:9" ht="37.5" x14ac:dyDescent="0.2">
      <c r="A57" s="128" t="s">
        <v>40</v>
      </c>
      <c r="B57" s="11" t="s">
        <v>145</v>
      </c>
      <c r="C57" s="23" t="s">
        <v>21</v>
      </c>
      <c r="D57" s="36">
        <v>1479</v>
      </c>
      <c r="E57" s="37"/>
      <c r="F57" s="37"/>
      <c r="G57" s="37"/>
      <c r="H57" s="70"/>
      <c r="I57" s="90">
        <f>SUM(D57:H57)</f>
        <v>1479</v>
      </c>
    </row>
    <row r="58" spans="1:9" ht="37.5" x14ac:dyDescent="0.2">
      <c r="A58" s="134"/>
      <c r="B58" s="7" t="s">
        <v>146</v>
      </c>
      <c r="C58" s="25" t="s">
        <v>160</v>
      </c>
      <c r="D58" s="40">
        <v>5300</v>
      </c>
      <c r="E58" s="41"/>
      <c r="F58" s="41"/>
      <c r="G58" s="41"/>
      <c r="H58" s="72"/>
      <c r="I58" s="84">
        <f t="shared" ref="I58:I64" si="3">SUM(D58:H58)</f>
        <v>5300</v>
      </c>
    </row>
    <row r="59" spans="1:9" ht="37.5" x14ac:dyDescent="0.2">
      <c r="A59" s="134"/>
      <c r="B59" s="7" t="s">
        <v>147</v>
      </c>
      <c r="C59" s="25" t="s">
        <v>161</v>
      </c>
      <c r="D59" s="40">
        <v>3700</v>
      </c>
      <c r="E59" s="41"/>
      <c r="F59" s="41"/>
      <c r="G59" s="41"/>
      <c r="H59" s="72"/>
      <c r="I59" s="84">
        <f t="shared" si="3"/>
        <v>3700</v>
      </c>
    </row>
    <row r="60" spans="1:9" ht="37.5" x14ac:dyDescent="0.2">
      <c r="A60" s="134"/>
      <c r="B60" s="7" t="s">
        <v>148</v>
      </c>
      <c r="C60" s="25" t="s">
        <v>162</v>
      </c>
      <c r="D60" s="40">
        <v>1167</v>
      </c>
      <c r="E60" s="41"/>
      <c r="F60" s="41"/>
      <c r="G60" s="41"/>
      <c r="H60" s="72"/>
      <c r="I60" s="84">
        <f t="shared" si="3"/>
        <v>1167</v>
      </c>
    </row>
    <row r="61" spans="1:9" ht="37.5" x14ac:dyDescent="0.2">
      <c r="A61" s="134"/>
      <c r="B61" s="7" t="s">
        <v>149</v>
      </c>
      <c r="C61" s="25" t="s">
        <v>163</v>
      </c>
      <c r="D61" s="40">
        <v>3700</v>
      </c>
      <c r="E61" s="41"/>
      <c r="F61" s="41"/>
      <c r="G61" s="41"/>
      <c r="H61" s="72"/>
      <c r="I61" s="84">
        <f t="shared" si="3"/>
        <v>3700</v>
      </c>
    </row>
    <row r="62" spans="1:9" ht="37.5" x14ac:dyDescent="0.2">
      <c r="A62" s="134"/>
      <c r="B62" s="8" t="s">
        <v>150</v>
      </c>
      <c r="C62" s="25" t="s">
        <v>23</v>
      </c>
      <c r="D62" s="40">
        <v>1498</v>
      </c>
      <c r="E62" s="41"/>
      <c r="F62" s="41"/>
      <c r="G62" s="41"/>
      <c r="H62" s="72"/>
      <c r="I62" s="84">
        <f t="shared" si="3"/>
        <v>1498</v>
      </c>
    </row>
    <row r="63" spans="1:9" ht="37.5" x14ac:dyDescent="0.2">
      <c r="A63" s="134"/>
      <c r="B63" s="8" t="s">
        <v>151</v>
      </c>
      <c r="C63" s="25" t="s">
        <v>164</v>
      </c>
      <c r="D63" s="40">
        <v>1483</v>
      </c>
      <c r="E63" s="41"/>
      <c r="F63" s="41"/>
      <c r="G63" s="41"/>
      <c r="H63" s="72"/>
      <c r="I63" s="84">
        <f t="shared" si="3"/>
        <v>1483</v>
      </c>
    </row>
    <row r="64" spans="1:9" ht="37.5" x14ac:dyDescent="0.2">
      <c r="A64" s="126"/>
      <c r="B64" s="8" t="s">
        <v>158</v>
      </c>
      <c r="C64" s="25" t="s">
        <v>159</v>
      </c>
      <c r="D64" s="38">
        <v>1459</v>
      </c>
      <c r="E64" s="39"/>
      <c r="F64" s="39"/>
      <c r="G64" s="39"/>
      <c r="H64" s="71"/>
      <c r="I64" s="84">
        <f t="shared" si="3"/>
        <v>1459</v>
      </c>
    </row>
    <row r="65" spans="1:11" ht="38.25" thickBot="1" x14ac:dyDescent="0.25">
      <c r="A65" s="126"/>
      <c r="B65" s="97" t="s">
        <v>54</v>
      </c>
      <c r="C65" s="98" t="s">
        <v>57</v>
      </c>
      <c r="D65" s="101"/>
      <c r="E65" s="39">
        <f>22500+1108-4</f>
        <v>23604</v>
      </c>
      <c r="F65" s="39">
        <f>25000+1110</f>
        <v>26110</v>
      </c>
      <c r="G65" s="39">
        <f>26000+1100</f>
        <v>27100</v>
      </c>
      <c r="H65" s="71">
        <f>27000+1100</f>
        <v>28100</v>
      </c>
      <c r="I65" s="82">
        <f t="shared" si="0"/>
        <v>104914</v>
      </c>
    </row>
    <row r="66" spans="1:11" ht="37.5" x14ac:dyDescent="0.2">
      <c r="A66" s="108" t="s">
        <v>125</v>
      </c>
      <c r="B66" s="11" t="s">
        <v>126</v>
      </c>
      <c r="C66" s="5" t="s">
        <v>53</v>
      </c>
      <c r="D66" s="103"/>
      <c r="E66" s="37">
        <v>360</v>
      </c>
      <c r="F66" s="37"/>
      <c r="G66" s="37"/>
      <c r="H66" s="92"/>
      <c r="I66" s="99">
        <f t="shared" si="0"/>
        <v>360</v>
      </c>
    </row>
    <row r="67" spans="1:11" ht="18.75" customHeight="1" x14ac:dyDescent="0.2">
      <c r="A67" s="109"/>
      <c r="B67" s="8" t="s">
        <v>140</v>
      </c>
      <c r="C67" s="104" t="s">
        <v>72</v>
      </c>
      <c r="D67" s="40"/>
      <c r="E67" s="41">
        <v>19750</v>
      </c>
      <c r="F67" s="41">
        <v>20750</v>
      </c>
      <c r="G67" s="41">
        <v>15750</v>
      </c>
      <c r="H67" s="93">
        <v>17750</v>
      </c>
      <c r="I67" s="100">
        <f t="shared" si="0"/>
        <v>74000</v>
      </c>
      <c r="K67" s="107"/>
    </row>
    <row r="68" spans="1:11" ht="37.5" x14ac:dyDescent="0.2">
      <c r="A68" s="109"/>
      <c r="B68" s="8" t="s">
        <v>141</v>
      </c>
      <c r="C68" s="104" t="s">
        <v>72</v>
      </c>
      <c r="D68" s="40">
        <v>2000</v>
      </c>
      <c r="E68" s="41">
        <v>5000</v>
      </c>
      <c r="F68" s="41">
        <v>5000</v>
      </c>
      <c r="G68" s="41">
        <v>4000</v>
      </c>
      <c r="H68" s="93">
        <v>4200</v>
      </c>
      <c r="I68" s="100">
        <f t="shared" si="0"/>
        <v>20200</v>
      </c>
    </row>
    <row r="69" spans="1:11" ht="38.25" customHeight="1" x14ac:dyDescent="0.2">
      <c r="A69" s="109"/>
      <c r="B69" s="8" t="s">
        <v>142</v>
      </c>
      <c r="C69" s="104" t="s">
        <v>72</v>
      </c>
      <c r="D69" s="40">
        <v>500</v>
      </c>
      <c r="E69" s="41">
        <v>200</v>
      </c>
      <c r="F69" s="41">
        <v>200</v>
      </c>
      <c r="G69" s="41"/>
      <c r="H69" s="93"/>
      <c r="I69" s="100">
        <f t="shared" si="0"/>
        <v>900</v>
      </c>
    </row>
    <row r="70" spans="1:11" ht="37.5" x14ac:dyDescent="0.2">
      <c r="A70" s="109"/>
      <c r="B70" s="8" t="s">
        <v>154</v>
      </c>
      <c r="C70" s="104" t="s">
        <v>137</v>
      </c>
      <c r="D70" s="40">
        <v>7000</v>
      </c>
      <c r="E70" s="41"/>
      <c r="F70" s="41"/>
      <c r="G70" s="41"/>
      <c r="H70" s="93"/>
      <c r="I70" s="100">
        <f t="shared" si="0"/>
        <v>7000</v>
      </c>
    </row>
    <row r="71" spans="1:11" ht="37.5" x14ac:dyDescent="0.2">
      <c r="A71" s="109"/>
      <c r="B71" s="8" t="s">
        <v>143</v>
      </c>
      <c r="C71" s="104" t="s">
        <v>72</v>
      </c>
      <c r="D71" s="40">
        <v>5000</v>
      </c>
      <c r="E71" s="41">
        <v>5400</v>
      </c>
      <c r="F71" s="41">
        <v>4000</v>
      </c>
      <c r="G71" s="41">
        <v>4500</v>
      </c>
      <c r="H71" s="93">
        <v>5000</v>
      </c>
      <c r="I71" s="100">
        <f t="shared" si="0"/>
        <v>23900</v>
      </c>
    </row>
    <row r="72" spans="1:11" ht="37.5" x14ac:dyDescent="0.2">
      <c r="A72" s="109"/>
      <c r="B72" s="8" t="s">
        <v>127</v>
      </c>
      <c r="C72" s="104" t="s">
        <v>77</v>
      </c>
      <c r="D72" s="53"/>
      <c r="E72" s="41"/>
      <c r="F72" s="41"/>
      <c r="G72" s="41">
        <v>5000</v>
      </c>
      <c r="H72" s="93"/>
      <c r="I72" s="100">
        <f t="shared" ref="I72:I94" si="4">SUM(D72:H72)</f>
        <v>5000</v>
      </c>
    </row>
    <row r="73" spans="1:11" ht="37.5" x14ac:dyDescent="0.2">
      <c r="A73" s="109"/>
      <c r="B73" s="8" t="s">
        <v>152</v>
      </c>
      <c r="C73" s="104" t="s">
        <v>93</v>
      </c>
      <c r="D73" s="40">
        <v>5500</v>
      </c>
      <c r="E73" s="41">
        <v>4000</v>
      </c>
      <c r="F73" s="41">
        <v>4000</v>
      </c>
      <c r="G73" s="41">
        <v>4200</v>
      </c>
      <c r="H73" s="93">
        <v>4500</v>
      </c>
      <c r="I73" s="100">
        <f>SUM(D73:H73)</f>
        <v>22200</v>
      </c>
    </row>
    <row r="74" spans="1:11" ht="37.5" x14ac:dyDescent="0.2">
      <c r="A74" s="109"/>
      <c r="B74" s="8" t="s">
        <v>128</v>
      </c>
      <c r="C74" s="104" t="s">
        <v>105</v>
      </c>
      <c r="D74" s="40"/>
      <c r="E74" s="41">
        <v>5000</v>
      </c>
      <c r="F74" s="41"/>
      <c r="G74" s="41"/>
      <c r="H74" s="93"/>
      <c r="I74" s="100">
        <f>SUM(D74:H74)</f>
        <v>5000</v>
      </c>
    </row>
    <row r="75" spans="1:11" ht="38.25" thickBot="1" x14ac:dyDescent="0.25">
      <c r="A75" s="110"/>
      <c r="B75" s="10" t="s">
        <v>155</v>
      </c>
      <c r="C75" s="105" t="s">
        <v>72</v>
      </c>
      <c r="D75" s="44">
        <v>150</v>
      </c>
      <c r="E75" s="45">
        <v>300</v>
      </c>
      <c r="F75" s="45">
        <v>350</v>
      </c>
      <c r="G75" s="45">
        <v>400</v>
      </c>
      <c r="H75" s="94">
        <v>450</v>
      </c>
      <c r="I75" s="100">
        <f>SUM(D75:H75)</f>
        <v>1650</v>
      </c>
    </row>
    <row r="76" spans="1:11" ht="18.75" x14ac:dyDescent="0.2">
      <c r="A76" s="125" t="s">
        <v>135</v>
      </c>
      <c r="B76" s="14" t="s">
        <v>156</v>
      </c>
      <c r="C76" s="30" t="s">
        <v>89</v>
      </c>
      <c r="D76" s="122">
        <v>16970</v>
      </c>
      <c r="E76" s="114">
        <f>2021+310+9761+800-2</f>
        <v>12890</v>
      </c>
      <c r="F76" s="114">
        <f>12000+325+800</f>
        <v>13125</v>
      </c>
      <c r="G76" s="114">
        <f>14000+340+800</f>
        <v>15140</v>
      </c>
      <c r="H76" s="102"/>
      <c r="I76" s="111">
        <f>SUM(D76:H82)</f>
        <v>73285</v>
      </c>
      <c r="J76" s="106"/>
    </row>
    <row r="77" spans="1:11" ht="18.75" x14ac:dyDescent="0.2">
      <c r="A77" s="109"/>
      <c r="B77" s="8" t="s">
        <v>129</v>
      </c>
      <c r="C77" s="25" t="s">
        <v>139</v>
      </c>
      <c r="D77" s="123"/>
      <c r="E77" s="115"/>
      <c r="F77" s="115"/>
      <c r="G77" s="115"/>
      <c r="H77" s="72"/>
      <c r="I77" s="112"/>
    </row>
    <row r="78" spans="1:11" ht="18.75" x14ac:dyDescent="0.2">
      <c r="A78" s="126"/>
      <c r="B78" s="18" t="s">
        <v>130</v>
      </c>
      <c r="C78" s="32" t="s">
        <v>56</v>
      </c>
      <c r="D78" s="123"/>
      <c r="E78" s="115"/>
      <c r="F78" s="115"/>
      <c r="G78" s="115"/>
      <c r="H78" s="72"/>
      <c r="I78" s="112"/>
    </row>
    <row r="79" spans="1:11" ht="18.75" x14ac:dyDescent="0.2">
      <c r="A79" s="126"/>
      <c r="B79" s="8" t="s">
        <v>131</v>
      </c>
      <c r="C79" s="25" t="s">
        <v>50</v>
      </c>
      <c r="D79" s="123"/>
      <c r="E79" s="115"/>
      <c r="F79" s="115"/>
      <c r="G79" s="115"/>
      <c r="H79" s="72"/>
      <c r="I79" s="112"/>
    </row>
    <row r="80" spans="1:11" ht="37.5" x14ac:dyDescent="0.2">
      <c r="A80" s="126"/>
      <c r="B80" s="13" t="s">
        <v>132</v>
      </c>
      <c r="C80" s="26" t="s">
        <v>138</v>
      </c>
      <c r="D80" s="123"/>
      <c r="E80" s="115"/>
      <c r="F80" s="115"/>
      <c r="G80" s="115"/>
      <c r="H80" s="72">
        <f>14000+360+800</f>
        <v>15160</v>
      </c>
      <c r="I80" s="112"/>
    </row>
    <row r="81" spans="1:9" ht="18.75" x14ac:dyDescent="0.2">
      <c r="A81" s="126"/>
      <c r="B81" s="8" t="s">
        <v>144</v>
      </c>
      <c r="C81" s="25" t="s">
        <v>49</v>
      </c>
      <c r="D81" s="123"/>
      <c r="E81" s="115"/>
      <c r="F81" s="115"/>
      <c r="G81" s="115"/>
      <c r="H81" s="72"/>
      <c r="I81" s="112"/>
    </row>
    <row r="82" spans="1:9" ht="19.5" thickBot="1" x14ac:dyDescent="0.25">
      <c r="A82" s="127"/>
      <c r="B82" s="17" t="s">
        <v>157</v>
      </c>
      <c r="C82" s="31" t="s">
        <v>165</v>
      </c>
      <c r="D82" s="124"/>
      <c r="E82" s="116"/>
      <c r="F82" s="116"/>
      <c r="G82" s="116"/>
      <c r="H82" s="71"/>
      <c r="I82" s="113"/>
    </row>
    <row r="83" spans="1:9" ht="41.25" customHeight="1" thickBot="1" x14ac:dyDescent="0.25">
      <c r="A83" s="15" t="s">
        <v>67</v>
      </c>
      <c r="B83" s="16" t="s">
        <v>136</v>
      </c>
      <c r="C83" s="27" t="s">
        <v>73</v>
      </c>
      <c r="D83" s="46"/>
      <c r="E83" s="47">
        <v>30000</v>
      </c>
      <c r="F83" s="47"/>
      <c r="G83" s="47"/>
      <c r="H83" s="75"/>
      <c r="I83" s="82">
        <f>SUM(D83:H83)</f>
        <v>30000</v>
      </c>
    </row>
    <row r="84" spans="1:9" ht="38.25" customHeight="1" x14ac:dyDescent="0.2">
      <c r="A84" s="128" t="s">
        <v>133</v>
      </c>
      <c r="B84" s="11" t="s">
        <v>0</v>
      </c>
      <c r="C84" s="23" t="s">
        <v>3</v>
      </c>
      <c r="D84" s="36">
        <v>1500</v>
      </c>
      <c r="E84" s="37"/>
      <c r="F84" s="37"/>
      <c r="G84" s="37"/>
      <c r="H84" s="70"/>
      <c r="I84" s="82">
        <f t="shared" si="4"/>
        <v>1500</v>
      </c>
    </row>
    <row r="85" spans="1:9" ht="37.5" x14ac:dyDescent="0.2">
      <c r="A85" s="134"/>
      <c r="B85" s="8" t="s">
        <v>1</v>
      </c>
      <c r="C85" s="25" t="s">
        <v>3</v>
      </c>
      <c r="D85" s="40">
        <v>1500</v>
      </c>
      <c r="E85" s="41"/>
      <c r="F85" s="41"/>
      <c r="G85" s="41"/>
      <c r="H85" s="72"/>
      <c r="I85" s="82">
        <f t="shared" si="4"/>
        <v>1500</v>
      </c>
    </row>
    <row r="86" spans="1:9" ht="37.5" x14ac:dyDescent="0.2">
      <c r="A86" s="134"/>
      <c r="B86" s="8" t="s">
        <v>2</v>
      </c>
      <c r="C86" s="25" t="s">
        <v>3</v>
      </c>
      <c r="D86" s="40">
        <v>1500</v>
      </c>
      <c r="E86" s="41"/>
      <c r="F86" s="41"/>
      <c r="G86" s="41"/>
      <c r="H86" s="72"/>
      <c r="I86" s="82">
        <f t="shared" si="4"/>
        <v>1500</v>
      </c>
    </row>
    <row r="87" spans="1:9" ht="26.25" customHeight="1" thickBot="1" x14ac:dyDescent="0.25">
      <c r="A87" s="126"/>
      <c r="B87" s="13" t="s">
        <v>69</v>
      </c>
      <c r="C87" s="26" t="s">
        <v>72</v>
      </c>
      <c r="D87" s="54"/>
      <c r="E87" s="39">
        <v>2409</v>
      </c>
      <c r="F87" s="39">
        <v>2973</v>
      </c>
      <c r="G87" s="39">
        <v>3675</v>
      </c>
      <c r="H87" s="71">
        <v>3000</v>
      </c>
      <c r="I87" s="82">
        <f t="shared" si="4"/>
        <v>12057</v>
      </c>
    </row>
    <row r="88" spans="1:9" ht="37.5" x14ac:dyDescent="0.2">
      <c r="A88" s="128" t="s">
        <v>63</v>
      </c>
      <c r="B88" s="11" t="s">
        <v>103</v>
      </c>
      <c r="C88" s="23" t="s">
        <v>72</v>
      </c>
      <c r="D88" s="36"/>
      <c r="E88" s="37">
        <v>8000</v>
      </c>
      <c r="F88" s="37">
        <v>18000</v>
      </c>
      <c r="G88" s="37"/>
      <c r="H88" s="70"/>
      <c r="I88" s="82">
        <f t="shared" si="4"/>
        <v>26000</v>
      </c>
    </row>
    <row r="89" spans="1:9" ht="37.5" x14ac:dyDescent="0.2">
      <c r="A89" s="134"/>
      <c r="B89" s="8" t="s">
        <v>76</v>
      </c>
      <c r="C89" s="25" t="s">
        <v>72</v>
      </c>
      <c r="D89" s="53"/>
      <c r="E89" s="41"/>
      <c r="F89" s="41">
        <v>25000</v>
      </c>
      <c r="G89" s="41">
        <v>25000</v>
      </c>
      <c r="H89" s="72"/>
      <c r="I89" s="82">
        <f t="shared" si="4"/>
        <v>50000</v>
      </c>
    </row>
    <row r="90" spans="1:9" ht="38.25" thickBot="1" x14ac:dyDescent="0.25">
      <c r="A90" s="126"/>
      <c r="B90" s="13" t="s">
        <v>78</v>
      </c>
      <c r="C90" s="26" t="s">
        <v>94</v>
      </c>
      <c r="D90" s="54"/>
      <c r="E90" s="39"/>
      <c r="F90" s="39"/>
      <c r="G90" s="39">
        <v>6000</v>
      </c>
      <c r="H90" s="71">
        <v>6000</v>
      </c>
      <c r="I90" s="82">
        <f t="shared" si="4"/>
        <v>12000</v>
      </c>
    </row>
    <row r="91" spans="1:9" ht="18.75" x14ac:dyDescent="0.2">
      <c r="A91" s="108" t="s">
        <v>124</v>
      </c>
      <c r="B91" s="19" t="s">
        <v>64</v>
      </c>
      <c r="C91" s="33" t="s">
        <v>72</v>
      </c>
      <c r="D91" s="42"/>
      <c r="E91" s="43">
        <v>10650</v>
      </c>
      <c r="F91" s="43">
        <v>11000</v>
      </c>
      <c r="G91" s="43">
        <v>11350</v>
      </c>
      <c r="H91" s="73">
        <v>11700</v>
      </c>
      <c r="I91" s="82">
        <f>SUM(D91:H91)</f>
        <v>44700</v>
      </c>
    </row>
    <row r="92" spans="1:9" ht="19.5" thickBot="1" x14ac:dyDescent="0.25">
      <c r="A92" s="109"/>
      <c r="B92" s="8" t="s">
        <v>65</v>
      </c>
      <c r="C92" s="25" t="s">
        <v>72</v>
      </c>
      <c r="D92" s="40"/>
      <c r="E92" s="41">
        <v>2000</v>
      </c>
      <c r="F92" s="41">
        <v>2300</v>
      </c>
      <c r="G92" s="41">
        <v>2600</v>
      </c>
      <c r="H92" s="93">
        <v>2900</v>
      </c>
      <c r="I92" s="82">
        <f>SUM(D92:H92)</f>
        <v>9800</v>
      </c>
    </row>
    <row r="93" spans="1:9" ht="66.75" customHeight="1" thickBot="1" x14ac:dyDescent="0.25">
      <c r="A93" s="4" t="s">
        <v>98</v>
      </c>
      <c r="B93" s="19" t="s">
        <v>98</v>
      </c>
      <c r="C93" s="33" t="s">
        <v>72</v>
      </c>
      <c r="D93" s="46">
        <v>100000</v>
      </c>
      <c r="E93" s="47">
        <v>100000</v>
      </c>
      <c r="F93" s="47">
        <v>100000</v>
      </c>
      <c r="G93" s="47">
        <v>100000</v>
      </c>
      <c r="H93" s="75">
        <v>100000</v>
      </c>
      <c r="I93" s="91">
        <f>SUM(D93:H93)</f>
        <v>500000</v>
      </c>
    </row>
    <row r="94" spans="1:9" s="34" customFormat="1" ht="27.75" customHeight="1" thickBot="1" x14ac:dyDescent="0.3">
      <c r="A94" s="63"/>
      <c r="B94" s="64"/>
      <c r="C94" s="66" t="s">
        <v>97</v>
      </c>
      <c r="D94" s="67">
        <f>SUM(D95)</f>
        <v>348000</v>
      </c>
      <c r="E94" s="68">
        <f t="shared" ref="E94:H94" si="5">SUM(E95)</f>
        <v>200000</v>
      </c>
      <c r="F94" s="68">
        <f t="shared" si="5"/>
        <v>200000</v>
      </c>
      <c r="G94" s="68">
        <f t="shared" si="5"/>
        <v>200000</v>
      </c>
      <c r="H94" s="68">
        <f t="shared" si="5"/>
        <v>200000</v>
      </c>
      <c r="I94" s="87">
        <f t="shared" si="4"/>
        <v>1148000</v>
      </c>
    </row>
    <row r="95" spans="1:9" ht="22.5" customHeight="1" thickBot="1" x14ac:dyDescent="0.25">
      <c r="A95" s="21" t="s">
        <v>99</v>
      </c>
      <c r="B95" s="17" t="s">
        <v>99</v>
      </c>
      <c r="C95" s="31" t="s">
        <v>72</v>
      </c>
      <c r="D95" s="46">
        <v>348000</v>
      </c>
      <c r="E95" s="47">
        <v>200000</v>
      </c>
      <c r="F95" s="47">
        <v>200000</v>
      </c>
      <c r="G95" s="47">
        <v>200000</v>
      </c>
      <c r="H95" s="75">
        <v>200000</v>
      </c>
      <c r="I95" s="85">
        <f>SUM(D95:H95)</f>
        <v>1148000</v>
      </c>
    </row>
    <row r="96" spans="1:9" ht="26.25" customHeight="1" thickBot="1" x14ac:dyDescent="0.25">
      <c r="A96" s="60"/>
      <c r="B96" s="61"/>
      <c r="C96" s="62" t="s">
        <v>19</v>
      </c>
      <c r="D96" s="56">
        <f t="shared" ref="D96:I96" si="6">D6+D56+D48+D94</f>
        <v>572521</v>
      </c>
      <c r="E96" s="56">
        <f t="shared" si="6"/>
        <v>474543</v>
      </c>
      <c r="F96" s="56">
        <f t="shared" si="6"/>
        <v>480357</v>
      </c>
      <c r="G96" s="56">
        <f t="shared" si="6"/>
        <v>479580</v>
      </c>
      <c r="H96" s="68">
        <f t="shared" si="6"/>
        <v>456389</v>
      </c>
      <c r="I96" s="88">
        <f t="shared" si="6"/>
        <v>2463390</v>
      </c>
    </row>
    <row r="97" spans="1:9" ht="67.5" customHeight="1" x14ac:dyDescent="0.25">
      <c r="C97" s="2"/>
      <c r="D97" s="2"/>
      <c r="E97" s="2"/>
      <c r="F97" s="2"/>
      <c r="G97" s="2"/>
      <c r="H97" s="2"/>
    </row>
    <row r="98" spans="1:9" ht="26.25" customHeight="1" x14ac:dyDescent="0.2">
      <c r="A98" s="132" t="s">
        <v>175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 x14ac:dyDescent="0.25">
      <c r="C99" s="2"/>
      <c r="D99" s="2"/>
      <c r="E99" s="2"/>
      <c r="F99" s="2"/>
      <c r="G99" s="2"/>
      <c r="H99" s="2"/>
    </row>
    <row r="100" spans="1:9" ht="15.75" x14ac:dyDescent="0.25">
      <c r="C100" s="2"/>
      <c r="D100" s="2"/>
      <c r="E100" s="2"/>
      <c r="F100" s="2"/>
      <c r="G100" s="2"/>
      <c r="H100" s="2"/>
    </row>
    <row r="101" spans="1:9" ht="15.75" x14ac:dyDescent="0.25">
      <c r="C101" s="2"/>
      <c r="D101" s="2"/>
      <c r="E101" s="2"/>
      <c r="F101" s="2"/>
      <c r="G101" s="2"/>
      <c r="H101" s="2"/>
    </row>
    <row r="102" spans="1:9" ht="15.75" x14ac:dyDescent="0.25">
      <c r="C102" s="2"/>
      <c r="D102" s="2"/>
      <c r="E102" s="2"/>
      <c r="F102" s="2"/>
      <c r="G102" s="2"/>
      <c r="H102" s="2"/>
    </row>
    <row r="103" spans="1:9" ht="15.75" x14ac:dyDescent="0.25">
      <c r="C103" s="2"/>
      <c r="D103" s="2"/>
      <c r="E103" s="2"/>
      <c r="F103" s="2"/>
      <c r="G103" s="2"/>
      <c r="H103" s="2"/>
    </row>
    <row r="104" spans="1:9" ht="15.75" x14ac:dyDescent="0.25">
      <c r="C104" s="2"/>
      <c r="D104" s="2"/>
      <c r="E104" s="2"/>
      <c r="F104" s="2"/>
      <c r="G104" s="2"/>
      <c r="H104" s="2"/>
    </row>
    <row r="105" spans="1:9" ht="15.75" x14ac:dyDescent="0.25">
      <c r="C105" s="2"/>
      <c r="D105" s="2"/>
      <c r="E105" s="2"/>
      <c r="F105" s="2"/>
      <c r="G105" s="2"/>
      <c r="H105" s="2"/>
    </row>
    <row r="106" spans="1:9" ht="15.75" x14ac:dyDescent="0.25">
      <c r="C106" s="1"/>
      <c r="D106" s="1"/>
      <c r="E106" s="1"/>
      <c r="F106" s="1"/>
      <c r="G106" s="1"/>
      <c r="H106" s="1"/>
    </row>
    <row r="107" spans="1:9" ht="15.75" x14ac:dyDescent="0.25">
      <c r="C107" s="1"/>
      <c r="D107" s="1"/>
      <c r="E107" s="1"/>
      <c r="F107" s="1"/>
      <c r="G107" s="1"/>
      <c r="H107" s="1"/>
    </row>
    <row r="108" spans="1:9" ht="15.75" x14ac:dyDescent="0.25">
      <c r="C108" s="1"/>
      <c r="D108" s="1"/>
      <c r="E108" s="1"/>
      <c r="F108" s="1"/>
      <c r="G108" s="1"/>
      <c r="H108" s="1"/>
    </row>
    <row r="109" spans="1:9" ht="15.75" x14ac:dyDescent="0.25">
      <c r="C109" s="1"/>
      <c r="D109" s="1"/>
      <c r="E109" s="1"/>
      <c r="F109" s="1"/>
      <c r="G109" s="1"/>
      <c r="H109" s="1"/>
    </row>
    <row r="110" spans="1:9" ht="15.75" x14ac:dyDescent="0.25">
      <c r="C110" s="1"/>
      <c r="D110" s="1"/>
      <c r="E110" s="1"/>
      <c r="F110" s="1"/>
      <c r="G110" s="1"/>
      <c r="H110" s="1"/>
    </row>
    <row r="111" spans="1:9" ht="15.75" x14ac:dyDescent="0.25">
      <c r="C111" s="1"/>
      <c r="D111" s="1"/>
      <c r="E111" s="1"/>
      <c r="F111" s="1"/>
      <c r="G111" s="1"/>
      <c r="H111" s="1"/>
    </row>
    <row r="112" spans="1:9" ht="15.75" x14ac:dyDescent="0.25">
      <c r="C112" s="1"/>
      <c r="D112" s="1"/>
      <c r="E112" s="1"/>
      <c r="F112" s="1"/>
      <c r="G112" s="1"/>
      <c r="H112" s="1"/>
    </row>
    <row r="113" spans="3:8" ht="15.75" x14ac:dyDescent="0.25">
      <c r="C113" s="1"/>
      <c r="D113" s="1"/>
      <c r="E113" s="1"/>
      <c r="F113" s="1"/>
      <c r="G113" s="1"/>
      <c r="H113" s="1"/>
    </row>
    <row r="114" spans="3:8" ht="15.75" x14ac:dyDescent="0.25">
      <c r="C114" s="1"/>
      <c r="D114" s="1"/>
      <c r="E114" s="1"/>
      <c r="F114" s="1"/>
      <c r="G114" s="1"/>
      <c r="H114" s="1"/>
    </row>
    <row r="115" spans="3:8" ht="15.75" x14ac:dyDescent="0.25">
      <c r="C115" s="1"/>
      <c r="D115" s="1"/>
      <c r="E115" s="1"/>
      <c r="F115" s="1"/>
      <c r="G115" s="1"/>
      <c r="H115" s="1"/>
    </row>
    <row r="116" spans="3:8" ht="15.75" x14ac:dyDescent="0.25">
      <c r="C116" s="1"/>
      <c r="D116" s="1"/>
      <c r="E116" s="1"/>
      <c r="F116" s="1"/>
      <c r="G116" s="1"/>
      <c r="H116" s="1"/>
    </row>
    <row r="117" spans="3:8" ht="15.75" x14ac:dyDescent="0.25">
      <c r="C117" s="1"/>
      <c r="D117" s="1"/>
      <c r="E117" s="1"/>
      <c r="F117" s="1"/>
      <c r="G117" s="1"/>
      <c r="H117" s="1"/>
    </row>
    <row r="118" spans="3:8" ht="15.75" x14ac:dyDescent="0.25">
      <c r="C118" s="1"/>
      <c r="D118" s="1"/>
      <c r="E118" s="1"/>
      <c r="F118" s="1"/>
      <c r="G118" s="1"/>
      <c r="H118" s="1"/>
    </row>
    <row r="119" spans="3:8" ht="15.75" x14ac:dyDescent="0.25">
      <c r="C119" s="1"/>
      <c r="D119" s="1"/>
      <c r="E119" s="1"/>
      <c r="F119" s="1"/>
      <c r="G119" s="1"/>
      <c r="H119" s="1"/>
    </row>
    <row r="120" spans="3:8" ht="15.75" x14ac:dyDescent="0.25">
      <c r="C120" s="1"/>
      <c r="D120" s="1"/>
      <c r="E120" s="1"/>
      <c r="F120" s="1"/>
      <c r="G120" s="1"/>
      <c r="H120" s="1"/>
    </row>
    <row r="121" spans="3:8" ht="15.75" x14ac:dyDescent="0.25">
      <c r="C121" s="1"/>
      <c r="D121" s="1"/>
      <c r="E121" s="1"/>
      <c r="F121" s="1"/>
      <c r="G121" s="1"/>
      <c r="H121" s="1"/>
    </row>
    <row r="122" spans="3:8" ht="15.75" x14ac:dyDescent="0.25">
      <c r="C122" s="1"/>
      <c r="D122" s="1"/>
      <c r="E122" s="1"/>
      <c r="F122" s="1"/>
      <c r="G122" s="1"/>
      <c r="H122" s="1"/>
    </row>
    <row r="123" spans="3:8" ht="15.75" x14ac:dyDescent="0.25">
      <c r="C123" s="1"/>
      <c r="D123" s="1"/>
      <c r="E123" s="1"/>
      <c r="F123" s="1"/>
      <c r="G123" s="1"/>
      <c r="H123" s="1"/>
    </row>
    <row r="124" spans="3:8" ht="15.75" x14ac:dyDescent="0.25">
      <c r="C124" s="1"/>
      <c r="D124" s="1"/>
      <c r="E124" s="1"/>
      <c r="F124" s="1"/>
      <c r="G124" s="1"/>
      <c r="H124" s="1"/>
    </row>
    <row r="125" spans="3:8" ht="15.75" x14ac:dyDescent="0.25">
      <c r="C125" s="1"/>
      <c r="D125" s="1"/>
      <c r="E125" s="1"/>
      <c r="F125" s="1"/>
      <c r="G125" s="1"/>
      <c r="H125" s="1"/>
    </row>
    <row r="126" spans="3:8" ht="15.75" x14ac:dyDescent="0.25">
      <c r="C126" s="1"/>
      <c r="D126" s="1"/>
      <c r="E126" s="1"/>
      <c r="F126" s="1"/>
      <c r="G126" s="1"/>
      <c r="H126" s="1"/>
    </row>
    <row r="127" spans="3:8" ht="15.75" x14ac:dyDescent="0.25">
      <c r="C127" s="1"/>
      <c r="D127" s="1"/>
      <c r="E127" s="1"/>
      <c r="F127" s="1"/>
      <c r="G127" s="1"/>
      <c r="H127" s="1"/>
    </row>
    <row r="128" spans="3:8" ht="15.75" x14ac:dyDescent="0.25">
      <c r="C128" s="1"/>
      <c r="D128" s="1"/>
      <c r="E128" s="1"/>
      <c r="F128" s="1"/>
      <c r="G128" s="1"/>
      <c r="H128" s="1"/>
    </row>
    <row r="129" spans="3:8" ht="15.75" x14ac:dyDescent="0.25">
      <c r="C129" s="1"/>
      <c r="D129" s="1"/>
      <c r="E129" s="1"/>
      <c r="F129" s="1"/>
      <c r="G129" s="1"/>
      <c r="H129" s="1"/>
    </row>
    <row r="130" spans="3:8" ht="15.75" x14ac:dyDescent="0.25">
      <c r="C130" s="1"/>
      <c r="D130" s="1"/>
      <c r="E130" s="1"/>
      <c r="F130" s="1"/>
      <c r="G130" s="1"/>
      <c r="H130" s="1"/>
    </row>
    <row r="131" spans="3:8" ht="15.75" x14ac:dyDescent="0.25">
      <c r="C131" s="1"/>
      <c r="D131" s="1"/>
      <c r="E131" s="1"/>
      <c r="F131" s="1"/>
      <c r="G131" s="1"/>
      <c r="H131" s="1"/>
    </row>
    <row r="132" spans="3:8" ht="15.75" x14ac:dyDescent="0.25">
      <c r="C132" s="1"/>
      <c r="D132" s="1"/>
      <c r="E132" s="1"/>
      <c r="F132" s="1"/>
      <c r="G132" s="1"/>
      <c r="H132" s="1"/>
    </row>
    <row r="133" spans="3:8" ht="15" x14ac:dyDescent="0.2">
      <c r="C133" s="3"/>
      <c r="D133" s="3"/>
      <c r="E133" s="3"/>
      <c r="F133" s="3"/>
      <c r="G133" s="3"/>
      <c r="H133" s="3"/>
    </row>
  </sheetData>
  <mergeCells count="32">
    <mergeCell ref="I20:I24"/>
    <mergeCell ref="A98:I98"/>
    <mergeCell ref="A2:I2"/>
    <mergeCell ref="A88:A90"/>
    <mergeCell ref="A53:A54"/>
    <mergeCell ref="A84:A87"/>
    <mergeCell ref="A91:A92"/>
    <mergeCell ref="A25:A37"/>
    <mergeCell ref="A57:A65"/>
    <mergeCell ref="A40:A41"/>
    <mergeCell ref="A44:A47"/>
    <mergeCell ref="D11:D16"/>
    <mergeCell ref="D20:D24"/>
    <mergeCell ref="A38:A39"/>
    <mergeCell ref="C4:C5"/>
    <mergeCell ref="A4:B5"/>
    <mergeCell ref="A11:A17"/>
    <mergeCell ref="I76:I82"/>
    <mergeCell ref="G76:G82"/>
    <mergeCell ref="D4:H4"/>
    <mergeCell ref="A49:A52"/>
    <mergeCell ref="A19:A24"/>
    <mergeCell ref="F76:F82"/>
    <mergeCell ref="E76:E82"/>
    <mergeCell ref="D76:D82"/>
    <mergeCell ref="A76:A82"/>
    <mergeCell ref="A9:A10"/>
    <mergeCell ref="A66:A75"/>
    <mergeCell ref="A7:A8"/>
    <mergeCell ref="A42:A43"/>
    <mergeCell ref="I4:I5"/>
    <mergeCell ref="I11:I16"/>
  </mergeCells>
  <pageMargins left="0.65" right="0.27559055118110237" top="0.59055118110236227" bottom="0.23622047244094491" header="0.55118110236220474" footer="0.19685039370078741"/>
  <pageSetup paperSize="9" scale="50" fitToHeight="0" orientation="landscape" r:id="rId1"/>
  <rowBreaks count="3" manualBreakCount="3">
    <brk id="24" max="16383" man="1"/>
    <brk id="47" max="8" man="1"/>
    <brk id="7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2023-2027</vt:lpstr>
      <vt:lpstr>'2023-2027'!Заголовки_для_друку</vt:lpstr>
      <vt:lpstr>'2023-2027'!Область_друку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Прокопов</dc:creator>
  <cp:lastModifiedBy>Алена Яливчук</cp:lastModifiedBy>
  <cp:lastPrinted>2023-03-22T13:29:21Z</cp:lastPrinted>
  <dcterms:created xsi:type="dcterms:W3CDTF">2022-12-01T13:38:29Z</dcterms:created>
  <dcterms:modified xsi:type="dcterms:W3CDTF">2023-03-22T13:52:11Z</dcterms:modified>
</cp:coreProperties>
</file>