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додаток 1" sheetId="1" r:id="rId1"/>
  </sheets>
  <definedNames>
    <definedName name="Excel_BuiltIn_Print_Area" localSheetId="0">'додаток 1'!$A$1:$J$126</definedName>
    <definedName name="_xlnm.Print_Area" localSheetId="0">'додаток 1'!$A$1:$J$126</definedName>
  </definedNames>
  <calcPr fullCalcOnLoad="1"/>
</workbook>
</file>

<file path=xl/sharedStrings.xml><?xml version="1.0" encoding="utf-8"?>
<sst xmlns="http://schemas.openxmlformats.org/spreadsheetml/2006/main" count="185" uniqueCount="90">
  <si>
    <t>Додаток до Програми</t>
  </si>
  <si>
    <t>Заходи Програми підтримки розвитку МКП «Хмельницькводоканал» на 2023-2027 роки.</t>
  </si>
  <si>
    <t>№ з/п</t>
  </si>
  <si>
    <t>Розділи</t>
  </si>
  <si>
    <t>Найменування заходу</t>
  </si>
  <si>
    <t>Джерела фінансування</t>
  </si>
  <si>
    <t>Загальна вартість заходу, тис. гри.</t>
  </si>
  <si>
    <t>Обсяги фінансування за роками, тис. гривень</t>
  </si>
  <si>
    <t>4</t>
  </si>
  <si>
    <t>1.</t>
  </si>
  <si>
    <t>Охорона та раціональне використання джерел питного водопос-тачання</t>
  </si>
  <si>
    <t>1)Нове будівництво нових свердловин для забезпечення централізованого водопостачанням громади</t>
  </si>
  <si>
    <t>бюджет громади</t>
  </si>
  <si>
    <t>2) Будівництво зон санітарної охорони</t>
  </si>
  <si>
    <t>державний бюджет</t>
  </si>
  <si>
    <t>обласний бюджет</t>
  </si>
  <si>
    <t>місцеві бюджети</t>
  </si>
  <si>
    <t>кредитні кошти</t>
  </si>
  <si>
    <t>кошти інвестиційної програми</t>
  </si>
  <si>
    <t>кошти підприємства</t>
  </si>
  <si>
    <t>інші джерела</t>
  </si>
  <si>
    <t>Разом за розділ 1</t>
  </si>
  <si>
    <t>2.</t>
  </si>
  <si>
    <t>Застосування сучасних методів управління системами водопровід-ного та каналіза-ційного господарства</t>
  </si>
  <si>
    <t>1) Впровадження системи ГІС мереж і об’єктів ВІК</t>
  </si>
  <si>
    <t xml:space="preserve">2) Автоматизація об’єктів водопроводу і каналізації впровадження АСУ ТП </t>
  </si>
  <si>
    <t>3) Встановлення загальнобудинкових вузлів обліку в багатоквартирних житлових будинках</t>
  </si>
  <si>
    <t>4) Відшкодування вартості, облаштування водомірних вузлів для малозабезпечених верств населення</t>
  </si>
  <si>
    <t>5) Система диспетчерського контролю МКП «Хмельницькводоканал»</t>
  </si>
  <si>
    <t>6) Проведення енергоаудиту</t>
  </si>
  <si>
    <t>Разом за розділ 2</t>
  </si>
  <si>
    <t>3.</t>
  </si>
  <si>
    <t>Розвиток та реконструкція систем  водопоста-чання</t>
  </si>
  <si>
    <t>1)Реконструкція мереж централізованого водопостачання</t>
  </si>
  <si>
    <t>2)Реконструкція ділянки водопроводу від вул. Партизанської до вул. Волочиської в  м. Хмельницькому</t>
  </si>
  <si>
    <t>3)Реконструкція артезіанських свердловин</t>
  </si>
  <si>
    <t>4)Нове будівництво мереж централізованого водопостачання</t>
  </si>
  <si>
    <r>
      <rPr>
        <sz val="18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5)Нове будівництво другої черги водогону від с.Чернелівка Красилівського району до м.Хмельницьий</t>
    </r>
  </si>
  <si>
    <r>
      <rPr>
        <sz val="18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6) Нове будівництво зовнішніх мереж водопроводу в с. Шаровечка Хмельницького району Хмельницької області</t>
    </r>
  </si>
  <si>
    <t xml:space="preserve">7) Реконструкція камери №1 гасителя гідравлічного удару ВНС-10 в с. Чернелівка Красилівського р-ну </t>
  </si>
  <si>
    <t>8)Виготовлення ПКД і нове будівництво споруд очищення води продуктивністю 55 тис.м3/добу на ВНС-10</t>
  </si>
  <si>
    <t>9)Реконструкція (Модернізація) міських водозаборів, ВНС, ПНС, свердловин</t>
  </si>
  <si>
    <t>Разом за розділ 3</t>
  </si>
  <si>
    <t>4.</t>
  </si>
  <si>
    <t>Покращення спеціалізованої техніки</t>
  </si>
  <si>
    <t>1) Придбання спеціалізованої техніки, тракторної та автомобільної.</t>
  </si>
  <si>
    <t>2) Придбання обладнання для господарської діяльності підприємства: фрези (до тракторної та екскаваторної техніки)</t>
  </si>
  <si>
    <t>3) Придбання спеціалізованої техніки (комбінованої каналопромивочної машини)</t>
  </si>
  <si>
    <t>4) Придбання спеціалізованої техніки (екскаватора на гусеничному ходу з продовженою стрілою)</t>
  </si>
  <si>
    <t>5) Придбання спеціалізованої техніки (багатофункціонального екскаватора- погрузчика)</t>
  </si>
  <si>
    <t>6) Придбання  спеціалізованої техніки (автомобіля для аварійно-відновлювальних бригад)</t>
  </si>
  <si>
    <t>7) Придбання спеціалізованої техніки (спеціалізованої пересувної електротехнічної лабораторії)</t>
  </si>
  <si>
    <t>8) Придбання спеціалізованої техніки ( приладу для пошуку прихованих поривів трубопроводів)</t>
  </si>
  <si>
    <t>9) Придбання насосних агрегатів для ВНС-10</t>
  </si>
  <si>
    <t>10) Придбання насосного агрегату для ГКНС</t>
  </si>
  <si>
    <t>11) Реконструкція системи живлення ВНС-10 (придбання силових кабелів)</t>
  </si>
  <si>
    <t>12)Придбання спеціалізованої техніки (автоцистерни)</t>
  </si>
  <si>
    <t xml:space="preserve">13) Придбання труб </t>
  </si>
  <si>
    <t>Придбання обладнання:</t>
  </si>
  <si>
    <t>- Придбання силового трансформатора</t>
  </si>
  <si>
    <t>- Придбання генераторів</t>
  </si>
  <si>
    <t>- Придбання перетворювача частоти</t>
  </si>
  <si>
    <t>- Придбання перетворювачів частоти</t>
  </si>
  <si>
    <t>Разом за розділ 4</t>
  </si>
  <si>
    <t>5.</t>
  </si>
  <si>
    <t>Розвиток та реконструкція систем  водовідве-дення</t>
  </si>
  <si>
    <t xml:space="preserve">1) Реконструкція (заміна) централізованих каналізаційних мереж </t>
  </si>
  <si>
    <t>2) Нове будівництво мереж централізованого водовідведення</t>
  </si>
  <si>
    <t>3) Будівництво нових сучасних очисних споруд господарсько-побутових стоків вул.Вінницьке шосе, 135, м.Хмельницький</t>
  </si>
  <si>
    <t xml:space="preserve">бюджет громади </t>
  </si>
  <si>
    <t>4) Реконструкція (модернізація) об’єктів водовідведення КНС, КОС (каналізаційних насосних станцій, каналізаційних очисних споруд)</t>
  </si>
  <si>
    <t>5) Виготовлення ПКД реконструкція самопливних каналізаційних колекторів D1200 мм і 1400 мм</t>
  </si>
  <si>
    <t>6) Інвестиційний проект "Підвищення енергоефективності систем водопостачання та водоочищення. Реконструкція каналізаційних насосних станцій "2, 7, 12 у м. Хмельницькому (НЕФКО)</t>
  </si>
  <si>
    <t xml:space="preserve"> грантові кошти **</t>
  </si>
  <si>
    <r>
      <rPr>
        <sz val="18"/>
        <rFont val="Times New Roman"/>
        <family val="1"/>
      </rPr>
      <t>*</t>
    </r>
    <r>
      <rPr>
        <sz val="12"/>
        <rFont val="Times New Roman"/>
        <family val="1"/>
      </rPr>
      <t xml:space="preserve"> 7) Реконструкція ГКНС  будівлі ГКНС з переоснащенням системи вентиляції, опалення, будівельних конструкцій і комунікацій по вул. Трудовій, 6 Б у м. Хмельницький</t>
    </r>
  </si>
  <si>
    <t>Разом за розділ 5</t>
  </si>
  <si>
    <t>грантові кошти</t>
  </si>
  <si>
    <t>6.</t>
  </si>
  <si>
    <t>Виготовлення ПКД</t>
  </si>
  <si>
    <t>1) Виготовлення ПКД по будівництву, реконструкції і технічному переоснащенню об’єктів і мереж водопостачання та водовідведення</t>
  </si>
  <si>
    <t>Разом за розділ 6</t>
  </si>
  <si>
    <t>7.</t>
  </si>
  <si>
    <t xml:space="preserve">У тому числі передбачене фінансування з бюджету міської територіальної громади </t>
  </si>
  <si>
    <t>1) Забезпечення діяльності водопровідно-каналізаційного господарства підприємства</t>
  </si>
  <si>
    <t>2) Відшкодування частини витрат МКП «Хмельницькводоканал», понесених при забезпечені водопостачанням споживачів, які підключені до водогону Чернелівка-Хмельницький</t>
  </si>
  <si>
    <t>Разом за розділ 7</t>
  </si>
  <si>
    <t>Разом за Програмою:</t>
  </si>
  <si>
    <t>Всього</t>
  </si>
  <si>
    <t>в т.ч. за бюджетами:</t>
  </si>
  <si>
    <r>
      <rPr>
        <sz val="14"/>
        <color indexed="8"/>
        <rFont val="Calibri"/>
        <family val="2"/>
      </rPr>
      <t xml:space="preserve">  </t>
    </r>
    <r>
      <rPr>
        <sz val="15"/>
        <color indexed="8"/>
        <rFont val="Calibri"/>
        <family val="2"/>
      </rPr>
      <t xml:space="preserve"> * - Відповідно до рішення Хмельницької обласної ради від 22 грудня 2021 року № 50 - 7/2021 Про програму «Питна вода Хмельниччини» на 2022 -2026 роки.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indexed="8"/>
        <rFont val="Times New Roman"/>
        <family val="1"/>
      </rPr>
      <t xml:space="preserve">** - 37072,0 євро відповідно до курсу НБУ грн, станом на 27.01.2023 </t>
    </r>
    <r>
      <rPr>
        <sz val="1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Заходи Програми можуть доповнитись, у разі необхідності, іншими роботами для забезпечення діяльності водопровідно-каналізаційного господарства громади, що не заборонено законом в межах фінансових ресурсів, передбачених цією Програмою.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</si>
</sst>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6">
    <font>
      <sz val="10"/>
      <name val="Arial"/>
      <family val="2"/>
    </font>
    <font>
      <sz val="10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name val="Arial"/>
      <family val="2"/>
    </font>
    <font>
      <sz val="18"/>
      <name val="Times New Roman"/>
      <family val="1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sz val="1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30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1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2" borderId="6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50" fillId="35" borderId="1" applyNumberFormat="0" applyAlignment="0" applyProtection="0"/>
    <xf numFmtId="0" fontId="1" fillId="0" borderId="0">
      <alignment/>
      <protection/>
    </xf>
    <xf numFmtId="0" fontId="51" fillId="0" borderId="7" applyNumberFormat="0" applyFill="0" applyAlignment="0" applyProtection="0"/>
    <xf numFmtId="0" fontId="52" fillId="36" borderId="0" applyNumberFormat="0" applyBorder="0" applyAlignment="0" applyProtection="0"/>
    <xf numFmtId="0" fontId="8" fillId="37" borderId="0" applyNumberFormat="0" applyBorder="0" applyAlignment="0" applyProtection="0"/>
    <xf numFmtId="0" fontId="2" fillId="3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4" borderId="9" applyNumberFormat="0" applyAlignment="0" applyProtection="0"/>
    <xf numFmtId="0" fontId="53" fillId="35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33" applyBorder="1">
      <alignment/>
      <protection/>
    </xf>
    <xf numFmtId="0" fontId="10" fillId="0" borderId="0" xfId="33">
      <alignment/>
      <protection/>
    </xf>
    <xf numFmtId="0" fontId="10" fillId="0" borderId="0" xfId="33" applyAlignment="1">
      <alignment vertical="center"/>
      <protection/>
    </xf>
    <xf numFmtId="164" fontId="10" fillId="0" borderId="0" xfId="33" applyNumberFormat="1" applyAlignment="1">
      <alignment vertical="center"/>
      <protection/>
    </xf>
    <xf numFmtId="164" fontId="11" fillId="0" borderId="0" xfId="33" applyNumberFormat="1" applyFont="1">
      <alignment/>
      <protection/>
    </xf>
    <xf numFmtId="0" fontId="0" fillId="0" borderId="0" xfId="0" applyAlignment="1">
      <alignment vertical="center"/>
    </xf>
    <xf numFmtId="0" fontId="14" fillId="0" borderId="11" xfId="33" applyNumberFormat="1" applyFont="1" applyFill="1" applyBorder="1" applyAlignment="1">
      <alignment horizontal="center" vertical="center" wrapText="1"/>
      <protection/>
    </xf>
    <xf numFmtId="49" fontId="14" fillId="0" borderId="11" xfId="33" applyNumberFormat="1" applyFont="1" applyBorder="1" applyAlignment="1">
      <alignment horizontal="center" wrapText="1"/>
      <protection/>
    </xf>
    <xf numFmtId="49" fontId="14" fillId="0" borderId="11" xfId="33" applyNumberFormat="1" applyFont="1" applyBorder="1" applyAlignment="1">
      <alignment horizontal="center" vertical="center" wrapText="1"/>
      <protection/>
    </xf>
    <xf numFmtId="49" fontId="14" fillId="40" borderId="11" xfId="33" applyNumberFormat="1" applyFont="1" applyFill="1" applyBorder="1" applyAlignment="1">
      <alignment horizontal="center" wrapText="1"/>
      <protection/>
    </xf>
    <xf numFmtId="0" fontId="14" fillId="0" borderId="11" xfId="33" applyNumberFormat="1" applyFont="1" applyBorder="1" applyAlignment="1">
      <alignment horizontal="center" vertical="center" wrapText="1"/>
      <protection/>
    </xf>
    <xf numFmtId="0" fontId="14" fillId="40" borderId="11" xfId="33" applyNumberFormat="1" applyFont="1" applyFill="1" applyBorder="1" applyAlignment="1">
      <alignment horizont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164" fontId="10" fillId="0" borderId="0" xfId="33" applyNumberFormat="1">
      <alignment/>
      <protection/>
    </xf>
    <xf numFmtId="0" fontId="15" fillId="0" borderId="15" xfId="33" applyFont="1" applyBorder="1" applyAlignment="1">
      <alignment horizontal="center" vertical="top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164" fontId="15" fillId="0" borderId="13" xfId="33" applyNumberFormat="1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164" fontId="15" fillId="0" borderId="0" xfId="33" applyNumberFormat="1" applyFont="1" applyBorder="1" applyAlignment="1">
      <alignment horizontal="center" vertical="center"/>
      <protection/>
    </xf>
    <xf numFmtId="164" fontId="15" fillId="40" borderId="11" xfId="33" applyNumberFormat="1" applyFont="1" applyFill="1" applyBorder="1" applyAlignment="1">
      <alignment horizontal="center" vertical="center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0" fontId="16" fillId="40" borderId="12" xfId="33" applyFont="1" applyFill="1" applyBorder="1" applyAlignment="1">
      <alignment horizontal="center" vertical="center" wrapText="1"/>
      <protection/>
    </xf>
    <xf numFmtId="164" fontId="15" fillId="40" borderId="13" xfId="33" applyNumberFormat="1" applyFont="1" applyFill="1" applyBorder="1" applyAlignment="1">
      <alignment horizontal="center" vertical="center" wrapText="1"/>
      <protection/>
    </xf>
    <xf numFmtId="0" fontId="15" fillId="40" borderId="11" xfId="33" applyFont="1" applyFill="1" applyBorder="1" applyAlignment="1">
      <alignment horizontal="center" vertical="center" wrapText="1"/>
      <protection/>
    </xf>
    <xf numFmtId="0" fontId="15" fillId="40" borderId="16" xfId="33" applyFont="1" applyFill="1" applyBorder="1" applyAlignment="1">
      <alignment horizontal="center" vertical="center" wrapText="1"/>
      <protection/>
    </xf>
    <xf numFmtId="164" fontId="15" fillId="40" borderId="11" xfId="33" applyNumberFormat="1" applyFont="1" applyFill="1" applyBorder="1" applyAlignment="1">
      <alignment horizontal="center" vertical="center"/>
      <protection/>
    </xf>
    <xf numFmtId="0" fontId="15" fillId="40" borderId="12" xfId="33" applyFont="1" applyFill="1" applyBorder="1" applyAlignment="1">
      <alignment horizontal="center" vertical="center" wrapText="1"/>
      <protection/>
    </xf>
    <xf numFmtId="0" fontId="15" fillId="0" borderId="12" xfId="33" applyFont="1" applyFill="1" applyBorder="1" applyAlignment="1">
      <alignment horizontal="center" vertical="center" wrapText="1"/>
      <protection/>
    </xf>
    <xf numFmtId="0" fontId="15" fillId="0" borderId="17" xfId="33" applyFont="1" applyBorder="1" applyAlignment="1">
      <alignment horizontal="center" vertical="center" wrapText="1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164" fontId="15" fillId="0" borderId="16" xfId="33" applyNumberFormat="1" applyFont="1" applyBorder="1" applyAlignment="1">
      <alignment horizontal="center" vertical="center" wrapText="1"/>
      <protection/>
    </xf>
    <xf numFmtId="0" fontId="18" fillId="0" borderId="17" xfId="0" applyFont="1" applyBorder="1" applyAlignment="1">
      <alignment horizontal="center" vertical="center"/>
    </xf>
    <xf numFmtId="164" fontId="15" fillId="0" borderId="18" xfId="33" applyNumberFormat="1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0" fontId="15" fillId="0" borderId="18" xfId="33" applyFont="1" applyFill="1" applyBorder="1" applyAlignment="1">
      <alignment horizontal="center" vertical="center" wrapText="1"/>
      <protection/>
    </xf>
    <xf numFmtId="0" fontId="14" fillId="40" borderId="13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/>
      <protection/>
    </xf>
    <xf numFmtId="164" fontId="15" fillId="0" borderId="12" xfId="33" applyNumberFormat="1" applyFont="1" applyBorder="1" applyAlignment="1">
      <alignment horizontal="center" vertical="center"/>
      <protection/>
    </xf>
    <xf numFmtId="164" fontId="15" fillId="0" borderId="17" xfId="33" applyNumberFormat="1" applyFont="1" applyFill="1" applyBorder="1" applyAlignment="1">
      <alignment horizontal="center" vertical="center" wrapText="1"/>
      <protection/>
    </xf>
    <xf numFmtId="0" fontId="10" fillId="0" borderId="0" xfId="33" applyFill="1">
      <alignment/>
      <protection/>
    </xf>
    <xf numFmtId="0" fontId="0" fillId="0" borderId="0" xfId="0" applyFill="1" applyAlignment="1">
      <alignment/>
    </xf>
    <xf numFmtId="0" fontId="14" fillId="0" borderId="20" xfId="33" applyFont="1" applyFill="1" applyBorder="1" applyAlignment="1">
      <alignment horizontal="center" vertical="center" wrapText="1"/>
      <protection/>
    </xf>
    <xf numFmtId="164" fontId="14" fillId="40" borderId="13" xfId="33" applyNumberFormat="1" applyFont="1" applyFill="1" applyBorder="1" applyAlignment="1">
      <alignment horizontal="center" vertical="center" wrapText="1"/>
      <protection/>
    </xf>
    <xf numFmtId="164" fontId="14" fillId="0" borderId="14" xfId="33" applyNumberFormat="1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wrapText="1"/>
      <protection/>
    </xf>
    <xf numFmtId="0" fontId="14" fillId="0" borderId="21" xfId="33" applyFont="1" applyFill="1" applyBorder="1" applyAlignment="1">
      <alignment horizontal="center" vertical="center" wrapText="1"/>
      <protection/>
    </xf>
    <xf numFmtId="164" fontId="15" fillId="0" borderId="22" xfId="33" applyNumberFormat="1" applyFont="1" applyFill="1" applyBorder="1" applyAlignment="1">
      <alignment horizontal="center" vertical="center" wrapText="1"/>
      <protection/>
    </xf>
    <xf numFmtId="0" fontId="10" fillId="0" borderId="0" xfId="33" applyBorder="1" applyAlignment="1">
      <alignment wrapText="1"/>
      <protection/>
    </xf>
    <xf numFmtId="0" fontId="10" fillId="0" borderId="0" xfId="33" applyBorder="1" applyAlignment="1">
      <alignment vertical="center" wrapText="1"/>
      <protection/>
    </xf>
    <xf numFmtId="164" fontId="10" fillId="0" borderId="0" xfId="33" applyNumberFormat="1" applyBorder="1" applyAlignment="1">
      <alignment vertical="center" wrapText="1"/>
      <protection/>
    </xf>
    <xf numFmtId="164" fontId="11" fillId="0" borderId="0" xfId="33" applyNumberFormat="1" applyFont="1" applyBorder="1" applyAlignment="1">
      <alignment wrapText="1"/>
      <protection/>
    </xf>
    <xf numFmtId="0" fontId="10" fillId="0" borderId="0" xfId="33" applyAlignment="1">
      <alignment wrapText="1"/>
      <protection/>
    </xf>
    <xf numFmtId="0" fontId="10" fillId="0" borderId="0" xfId="33" applyAlignment="1">
      <alignment vertical="center" wrapText="1"/>
      <protection/>
    </xf>
    <xf numFmtId="164" fontId="10" fillId="0" borderId="0" xfId="33" applyNumberFormat="1" applyAlignment="1">
      <alignment vertical="center" wrapText="1"/>
      <protection/>
    </xf>
    <xf numFmtId="164" fontId="11" fillId="0" borderId="0" xfId="33" applyNumberFormat="1" applyFont="1" applyAlignment="1">
      <alignment wrapText="1"/>
      <protection/>
    </xf>
    <xf numFmtId="164" fontId="11" fillId="0" borderId="0" xfId="3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0" xfId="33" applyFont="1" applyBorder="1" applyAlignment="1">
      <alignment horizontal="right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164" fontId="14" fillId="0" borderId="12" xfId="33" applyNumberFormat="1" applyFont="1" applyFill="1" applyBorder="1" applyAlignment="1">
      <alignment horizontal="center" vertical="center" wrapText="1"/>
      <protection/>
    </xf>
    <xf numFmtId="164" fontId="14" fillId="0" borderId="11" xfId="33" applyNumberFormat="1" applyFont="1" applyFill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15" fillId="0" borderId="23" xfId="33" applyFont="1" applyBorder="1" applyAlignment="1">
      <alignment horizontal="center" vertical="top" wrapText="1"/>
      <protection/>
    </xf>
    <xf numFmtId="0" fontId="16" fillId="0" borderId="12" xfId="33" applyFont="1" applyFill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0" fontId="15" fillId="0" borderId="24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0" fontId="15" fillId="0" borderId="25" xfId="33" applyFont="1" applyFill="1" applyBorder="1" applyAlignment="1">
      <alignment horizontal="center" vertical="center" wrapText="1"/>
      <protection/>
    </xf>
    <xf numFmtId="0" fontId="15" fillId="40" borderId="12" xfId="33" applyFont="1" applyFill="1" applyBorder="1" applyAlignment="1">
      <alignment horizontal="center" vertical="center" wrapText="1"/>
      <protection/>
    </xf>
    <xf numFmtId="0" fontId="16" fillId="0" borderId="18" xfId="33" applyFont="1" applyBorder="1" applyAlignment="1">
      <alignment horizontal="center" vertical="center" wrapText="1"/>
      <protection/>
    </xf>
    <xf numFmtId="0" fontId="19" fillId="0" borderId="1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26" xfId="33" applyFont="1" applyFill="1" applyBorder="1" applyAlignment="1">
      <alignment horizontal="center" vertical="top" wrapText="1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164" fontId="15" fillId="0" borderId="13" xfId="33" applyNumberFormat="1" applyFont="1" applyFill="1" applyBorder="1" applyAlignment="1">
      <alignment horizontal="center" vertical="center" wrapText="1"/>
      <protection/>
    </xf>
    <xf numFmtId="164" fontId="15" fillId="0" borderId="17" xfId="33" applyNumberFormat="1" applyFont="1" applyFill="1" applyBorder="1" applyAlignment="1">
      <alignment horizontal="center" vertical="center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0" fontId="14" fillId="0" borderId="27" xfId="33" applyFont="1" applyFill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left" vertical="center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Iau?iue" xfId="34"/>
    <cellStyle name="Акцент 1 1" xfId="35"/>
    <cellStyle name="Акцент 2 1" xfId="36"/>
    <cellStyle name="Акцент 3 1" xfId="37"/>
    <cellStyle name="Акцент 4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Виноска 1" xfId="46"/>
    <cellStyle name="Percent" xfId="47"/>
    <cellStyle name="Гарний" xfId="48"/>
    <cellStyle name="Гіперпосилання 1" xfId="49"/>
    <cellStyle name="Currency" xfId="50"/>
    <cellStyle name="Currency [0]" xfId="51"/>
    <cellStyle name="Добре 1" xfId="52"/>
    <cellStyle name="Заголовок 1" xfId="53"/>
    <cellStyle name="Заголовок 2" xfId="54"/>
    <cellStyle name="Заголовок 3" xfId="55"/>
    <cellStyle name="Заголовок 4" xfId="56"/>
    <cellStyle name="Зв'язана клітинка" xfId="57"/>
    <cellStyle name="Контрольна клітинка" xfId="58"/>
    <cellStyle name="Назва" xfId="59"/>
    <cellStyle name="Нейтральний" xfId="60"/>
    <cellStyle name="Нейтрально 1" xfId="61"/>
    <cellStyle name="Обчислення" xfId="62"/>
    <cellStyle name="Обычный 2" xfId="63"/>
    <cellStyle name="Підсумок" xfId="64"/>
    <cellStyle name="Поганий" xfId="65"/>
    <cellStyle name="Погано 1" xfId="66"/>
    <cellStyle name="Помилка 1" xfId="67"/>
    <cellStyle name="Попередження 1" xfId="68"/>
    <cellStyle name="Примітка" xfId="69"/>
    <cellStyle name="Примітка 1" xfId="70"/>
    <cellStyle name="Результат" xfId="71"/>
    <cellStyle name="Стан 1" xfId="72"/>
    <cellStyle name="Текст 1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9"/>
  <sheetViews>
    <sheetView tabSelected="1" view="pageBreakPreview" zoomScale="145" zoomScaleNormal="85" zoomScaleSheetLayoutView="145" zoomScalePageLayoutView="0" workbookViewId="0" topLeftCell="A121">
      <selection activeCell="E118" sqref="E118"/>
    </sheetView>
  </sheetViews>
  <sheetFormatPr defaultColWidth="7.8515625" defaultRowHeight="15" customHeight="1"/>
  <cols>
    <col min="1" max="1" width="5.421875" style="1" customWidth="1"/>
    <col min="2" max="2" width="15.00390625" style="2" customWidth="1"/>
    <col min="3" max="3" width="49.8515625" style="3" customWidth="1"/>
    <col min="4" max="4" width="30.421875" style="2" customWidth="1"/>
    <col min="5" max="5" width="16.421875" style="4" customWidth="1"/>
    <col min="6" max="6" width="12.8515625" style="5" customWidth="1"/>
    <col min="7" max="8" width="12.7109375" style="5" customWidth="1"/>
    <col min="9" max="9" width="12.421875" style="5" customWidth="1"/>
    <col min="10" max="10" width="12.7109375" style="5" customWidth="1"/>
    <col min="11" max="11" width="12.421875" style="2" customWidth="1"/>
    <col min="12" max="59" width="7.8515625" style="2" customWidth="1"/>
  </cols>
  <sheetData>
    <row r="1" spans="1:10" ht="14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32.2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59" s="6" customFormat="1" ht="42.75" customHeight="1">
      <c r="A5" s="76" t="s">
        <v>2</v>
      </c>
      <c r="B5" s="76" t="s">
        <v>3</v>
      </c>
      <c r="C5" s="77" t="s">
        <v>4</v>
      </c>
      <c r="D5" s="76" t="s">
        <v>5</v>
      </c>
      <c r="E5" s="78" t="s">
        <v>6</v>
      </c>
      <c r="F5" s="79" t="s">
        <v>7</v>
      </c>
      <c r="G5" s="79"/>
      <c r="H5" s="79"/>
      <c r="I5" s="79"/>
      <c r="J5" s="7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6" customFormat="1" ht="23.25" customHeight="1">
      <c r="A6" s="76"/>
      <c r="B6" s="76"/>
      <c r="C6" s="77"/>
      <c r="D6" s="76"/>
      <c r="E6" s="78"/>
      <c r="F6" s="7">
        <v>2023</v>
      </c>
      <c r="G6" s="7">
        <v>2024</v>
      </c>
      <c r="H6" s="7">
        <v>2025</v>
      </c>
      <c r="I6" s="7">
        <v>2026</v>
      </c>
      <c r="J6" s="7">
        <v>2027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10" ht="19.5" customHeight="1">
      <c r="A7" s="8">
        <v>1</v>
      </c>
      <c r="B7" s="8">
        <v>2</v>
      </c>
      <c r="C7" s="9">
        <v>3</v>
      </c>
      <c r="D7" s="10" t="s">
        <v>8</v>
      </c>
      <c r="E7" s="11">
        <v>5</v>
      </c>
      <c r="F7" s="12">
        <v>6</v>
      </c>
      <c r="G7" s="12">
        <v>7</v>
      </c>
      <c r="H7" s="12">
        <v>8</v>
      </c>
      <c r="I7" s="12">
        <v>9</v>
      </c>
      <c r="J7" s="11">
        <v>10</v>
      </c>
    </row>
    <row r="8" spans="1:10" ht="49.5" customHeight="1">
      <c r="A8" s="80" t="s">
        <v>9</v>
      </c>
      <c r="B8" s="80" t="s">
        <v>10</v>
      </c>
      <c r="C8" s="14" t="s">
        <v>11</v>
      </c>
      <c r="D8" s="15" t="s">
        <v>12</v>
      </c>
      <c r="E8" s="16">
        <f>SUM(F8:J8)</f>
        <v>12000</v>
      </c>
      <c r="F8" s="17"/>
      <c r="G8" s="18">
        <v>3000</v>
      </c>
      <c r="H8" s="19">
        <v>3000</v>
      </c>
      <c r="I8" s="19">
        <v>3000</v>
      </c>
      <c r="J8" s="19">
        <v>3000</v>
      </c>
    </row>
    <row r="9" spans="1:10" ht="73.5" customHeight="1">
      <c r="A9" s="80"/>
      <c r="B9" s="80"/>
      <c r="C9" s="14" t="s">
        <v>13</v>
      </c>
      <c r="D9" s="15" t="s">
        <v>12</v>
      </c>
      <c r="E9" s="16">
        <f>SUM(F9:J9)</f>
        <v>7000</v>
      </c>
      <c r="F9" s="19"/>
      <c r="G9" s="19">
        <v>1000</v>
      </c>
      <c r="H9" s="19">
        <v>2000</v>
      </c>
      <c r="I9" s="19">
        <v>2000</v>
      </c>
      <c r="J9" s="17">
        <v>2000</v>
      </c>
    </row>
    <row r="10" spans="1:11" ht="21" customHeight="1" hidden="1">
      <c r="A10" s="20"/>
      <c r="B10" s="20"/>
      <c r="C10" s="81"/>
      <c r="D10" s="15" t="s">
        <v>14</v>
      </c>
      <c r="E10" s="82"/>
      <c r="F10" s="19"/>
      <c r="G10" s="19"/>
      <c r="H10" s="19"/>
      <c r="I10" s="19"/>
      <c r="J10" s="19"/>
      <c r="K10" s="22"/>
    </row>
    <row r="11" spans="1:11" ht="21.75" customHeight="1" hidden="1">
      <c r="A11" s="20"/>
      <c r="B11" s="20"/>
      <c r="C11" s="81"/>
      <c r="D11" s="15" t="s">
        <v>15</v>
      </c>
      <c r="E11" s="82"/>
      <c r="F11" s="19"/>
      <c r="G11" s="19"/>
      <c r="H11" s="19"/>
      <c r="I11" s="19"/>
      <c r="J11" s="19"/>
      <c r="K11" s="22"/>
    </row>
    <row r="12" spans="1:10" ht="24" customHeight="1" hidden="1">
      <c r="A12" s="20"/>
      <c r="B12" s="20"/>
      <c r="C12" s="81"/>
      <c r="D12" s="15" t="s">
        <v>16</v>
      </c>
      <c r="E12" s="82"/>
      <c r="F12" s="19"/>
      <c r="G12" s="19"/>
      <c r="H12" s="19"/>
      <c r="I12" s="19"/>
      <c r="J12" s="19"/>
    </row>
    <row r="13" spans="1:10" ht="21.75" customHeight="1" hidden="1">
      <c r="A13" s="20"/>
      <c r="B13" s="20"/>
      <c r="C13" s="81"/>
      <c r="D13" s="21" t="s">
        <v>17</v>
      </c>
      <c r="E13" s="82"/>
      <c r="F13" s="19"/>
      <c r="G13" s="19"/>
      <c r="H13" s="19"/>
      <c r="I13" s="19"/>
      <c r="J13" s="19"/>
    </row>
    <row r="14" spans="1:10" ht="39" customHeight="1" hidden="1">
      <c r="A14" s="20"/>
      <c r="B14" s="20"/>
      <c r="C14" s="81"/>
      <c r="D14" s="21" t="s">
        <v>18</v>
      </c>
      <c r="E14" s="82"/>
      <c r="F14" s="19"/>
      <c r="G14" s="19"/>
      <c r="H14" s="19"/>
      <c r="I14" s="19"/>
      <c r="J14" s="19"/>
    </row>
    <row r="15" spans="1:10" ht="24" customHeight="1" hidden="1">
      <c r="A15" s="20"/>
      <c r="B15" s="20"/>
      <c r="C15" s="81"/>
      <c r="D15" s="21" t="s">
        <v>19</v>
      </c>
      <c r="E15" s="82"/>
      <c r="F15" s="19"/>
      <c r="G15" s="19"/>
      <c r="H15" s="19"/>
      <c r="I15" s="19"/>
      <c r="J15" s="19"/>
    </row>
    <row r="16" spans="1:10" ht="21" customHeight="1" hidden="1">
      <c r="A16" s="20"/>
      <c r="B16" s="20"/>
      <c r="C16" s="81"/>
      <c r="D16" s="15" t="s">
        <v>20</v>
      </c>
      <c r="E16" s="82"/>
      <c r="F16" s="19"/>
      <c r="G16" s="19"/>
      <c r="H16" s="19"/>
      <c r="I16" s="19"/>
      <c r="J16" s="19"/>
    </row>
    <row r="17" spans="1:10" ht="24.75" customHeight="1" hidden="1">
      <c r="A17" s="20"/>
      <c r="B17" s="20"/>
      <c r="C17" s="81"/>
      <c r="D17" s="15" t="s">
        <v>14</v>
      </c>
      <c r="E17" s="82"/>
      <c r="F17" s="19"/>
      <c r="G17" s="19"/>
      <c r="H17" s="19"/>
      <c r="I17" s="19"/>
      <c r="J17" s="19"/>
    </row>
    <row r="18" spans="1:10" ht="21.75" customHeight="1" hidden="1">
      <c r="A18" s="20"/>
      <c r="B18" s="20"/>
      <c r="C18" s="81"/>
      <c r="D18" s="15" t="s">
        <v>15</v>
      </c>
      <c r="E18" s="82"/>
      <c r="F18" s="19"/>
      <c r="G18" s="19"/>
      <c r="H18" s="19"/>
      <c r="I18" s="19"/>
      <c r="J18" s="19"/>
    </row>
    <row r="19" spans="1:10" ht="21" customHeight="1" hidden="1">
      <c r="A19" s="20"/>
      <c r="B19" s="20"/>
      <c r="C19" s="81"/>
      <c r="D19" s="15" t="s">
        <v>16</v>
      </c>
      <c r="E19" s="82"/>
      <c r="F19" s="19"/>
      <c r="G19" s="19"/>
      <c r="H19" s="19"/>
      <c r="I19" s="17"/>
      <c r="J19" s="19"/>
    </row>
    <row r="20" spans="1:10" ht="17.25" customHeight="1" hidden="1">
      <c r="A20" s="20"/>
      <c r="B20" s="20"/>
      <c r="C20" s="81"/>
      <c r="D20" s="21" t="s">
        <v>17</v>
      </c>
      <c r="E20" s="82"/>
      <c r="F20" s="19"/>
      <c r="G20" s="19"/>
      <c r="H20" s="19"/>
      <c r="I20" s="19"/>
      <c r="J20" s="19"/>
    </row>
    <row r="21" spans="1:10" ht="17.25" customHeight="1" hidden="1">
      <c r="A21" s="20"/>
      <c r="B21" s="20"/>
      <c r="C21" s="81"/>
      <c r="D21" s="21" t="s">
        <v>18</v>
      </c>
      <c r="E21" s="82"/>
      <c r="F21" s="19"/>
      <c r="G21" s="19"/>
      <c r="H21" s="19"/>
      <c r="I21" s="19"/>
      <c r="J21" s="19"/>
    </row>
    <row r="22" spans="1:10" ht="18.75" customHeight="1" hidden="1">
      <c r="A22" s="20"/>
      <c r="B22" s="20"/>
      <c r="C22" s="81"/>
      <c r="D22" s="21" t="s">
        <v>19</v>
      </c>
      <c r="E22" s="82"/>
      <c r="F22" s="19"/>
      <c r="G22" s="19"/>
      <c r="H22" s="19"/>
      <c r="I22" s="19"/>
      <c r="J22" s="19"/>
    </row>
    <row r="23" spans="1:10" ht="39.75" customHeight="1" hidden="1">
      <c r="A23" s="23"/>
      <c r="B23" s="23"/>
      <c r="C23" s="81"/>
      <c r="D23" s="15" t="s">
        <v>20</v>
      </c>
      <c r="E23" s="82"/>
      <c r="F23" s="19"/>
      <c r="G23" s="19"/>
      <c r="H23" s="19"/>
      <c r="I23" s="19"/>
      <c r="J23" s="19"/>
    </row>
    <row r="24" spans="1:10" ht="15" customHeight="1" hidden="1">
      <c r="A24" s="13"/>
      <c r="B24" s="13"/>
      <c r="C24" s="81"/>
      <c r="D24" s="15" t="s">
        <v>14</v>
      </c>
      <c r="E24" s="82"/>
      <c r="F24" s="19"/>
      <c r="G24" s="19"/>
      <c r="H24" s="19"/>
      <c r="I24" s="19"/>
      <c r="J24" s="19"/>
    </row>
    <row r="25" spans="1:10" ht="16.5" customHeight="1" hidden="1">
      <c r="A25" s="20"/>
      <c r="B25" s="20"/>
      <c r="C25" s="81"/>
      <c r="D25" s="15" t="s">
        <v>15</v>
      </c>
      <c r="E25" s="82"/>
      <c r="F25" s="19"/>
      <c r="G25" s="19"/>
      <c r="H25" s="19"/>
      <c r="I25" s="19"/>
      <c r="J25" s="19"/>
    </row>
    <row r="26" spans="1:10" ht="15.75" customHeight="1" hidden="1">
      <c r="A26" s="20"/>
      <c r="B26" s="20"/>
      <c r="C26" s="81"/>
      <c r="D26" s="15" t="s">
        <v>16</v>
      </c>
      <c r="E26" s="82"/>
      <c r="F26" s="19"/>
      <c r="G26" s="19"/>
      <c r="H26" s="19"/>
      <c r="I26" s="19"/>
      <c r="J26" s="17"/>
    </row>
    <row r="27" spans="1:10" ht="16.5" customHeight="1" hidden="1">
      <c r="A27" s="20"/>
      <c r="B27" s="20"/>
      <c r="C27" s="81"/>
      <c r="D27" s="21" t="s">
        <v>17</v>
      </c>
      <c r="E27" s="82"/>
      <c r="F27" s="19"/>
      <c r="G27" s="19"/>
      <c r="H27" s="19"/>
      <c r="I27" s="19"/>
      <c r="J27" s="19"/>
    </row>
    <row r="28" spans="1:10" ht="17.25" customHeight="1" hidden="1">
      <c r="A28" s="20"/>
      <c r="B28" s="20"/>
      <c r="C28" s="81"/>
      <c r="D28" s="21" t="s">
        <v>18</v>
      </c>
      <c r="E28" s="82"/>
      <c r="F28" s="19"/>
      <c r="G28" s="19"/>
      <c r="H28" s="19"/>
      <c r="I28" s="19"/>
      <c r="J28" s="19"/>
    </row>
    <row r="29" spans="1:10" ht="21.75" customHeight="1" hidden="1">
      <c r="A29" s="20"/>
      <c r="B29" s="20"/>
      <c r="C29" s="81"/>
      <c r="D29" s="21" t="s">
        <v>19</v>
      </c>
      <c r="E29" s="82"/>
      <c r="F29" s="19"/>
      <c r="G29" s="19"/>
      <c r="H29" s="19"/>
      <c r="I29" s="19"/>
      <c r="J29" s="19"/>
    </row>
    <row r="30" spans="1:10" ht="48.75" customHeight="1" hidden="1">
      <c r="A30" s="20"/>
      <c r="B30" s="20"/>
      <c r="C30" s="81"/>
      <c r="D30" s="15" t="s">
        <v>20</v>
      </c>
      <c r="E30" s="82"/>
      <c r="F30" s="19"/>
      <c r="G30" s="19"/>
      <c r="H30" s="19"/>
      <c r="I30" s="19"/>
      <c r="J30" s="19"/>
    </row>
    <row r="31" spans="1:11" ht="31.5" customHeight="1" hidden="1">
      <c r="A31" s="20"/>
      <c r="B31" s="20"/>
      <c r="C31" s="83"/>
      <c r="D31" s="15" t="s">
        <v>14</v>
      </c>
      <c r="E31" s="82"/>
      <c r="F31" s="19"/>
      <c r="G31" s="19"/>
      <c r="H31" s="19"/>
      <c r="I31" s="19"/>
      <c r="J31" s="19"/>
      <c r="K31" s="22"/>
    </row>
    <row r="32" spans="1:11" ht="16.5" customHeight="1" hidden="1">
      <c r="A32" s="20"/>
      <c r="B32" s="20"/>
      <c r="C32" s="83"/>
      <c r="D32" s="15" t="s">
        <v>15</v>
      </c>
      <c r="E32" s="82"/>
      <c r="F32" s="19"/>
      <c r="G32" s="19"/>
      <c r="H32" s="19"/>
      <c r="I32" s="19"/>
      <c r="J32" s="19"/>
      <c r="K32" s="22"/>
    </row>
    <row r="33" spans="1:11" ht="16.5" customHeight="1" hidden="1">
      <c r="A33" s="20"/>
      <c r="B33" s="20"/>
      <c r="C33" s="83"/>
      <c r="D33" s="15" t="s">
        <v>16</v>
      </c>
      <c r="E33" s="82"/>
      <c r="F33" s="19"/>
      <c r="G33" s="19"/>
      <c r="H33" s="19"/>
      <c r="I33" s="19"/>
      <c r="J33" s="19"/>
      <c r="K33" s="22"/>
    </row>
    <row r="34" spans="1:10" ht="16.5" customHeight="1" hidden="1">
      <c r="A34" s="20"/>
      <c r="B34" s="20"/>
      <c r="C34" s="83"/>
      <c r="D34" s="21" t="s">
        <v>17</v>
      </c>
      <c r="E34" s="82"/>
      <c r="F34" s="19"/>
      <c r="G34" s="19"/>
      <c r="H34" s="19"/>
      <c r="I34" s="19"/>
      <c r="J34" s="19"/>
    </row>
    <row r="35" spans="1:10" ht="47.25" customHeight="1" hidden="1">
      <c r="A35" s="20"/>
      <c r="B35" s="20"/>
      <c r="C35" s="83"/>
      <c r="D35" s="21" t="s">
        <v>18</v>
      </c>
      <c r="E35" s="82"/>
      <c r="F35" s="24"/>
      <c r="G35" s="24"/>
      <c r="H35" s="24"/>
      <c r="I35" s="24"/>
      <c r="J35" s="24"/>
    </row>
    <row r="36" spans="1:10" ht="31.5" customHeight="1" hidden="1">
      <c r="A36" s="20"/>
      <c r="B36" s="20"/>
      <c r="C36" s="83"/>
      <c r="D36" s="21" t="s">
        <v>19</v>
      </c>
      <c r="E36" s="82"/>
      <c r="F36" s="24"/>
      <c r="G36" s="24"/>
      <c r="H36" s="24"/>
      <c r="I36" s="24"/>
      <c r="J36" s="24"/>
    </row>
    <row r="37" spans="1:10" ht="36.75" customHeight="1">
      <c r="A37" s="25"/>
      <c r="B37" s="26" t="s">
        <v>21</v>
      </c>
      <c r="C37" s="27"/>
      <c r="D37" s="26" t="s">
        <v>12</v>
      </c>
      <c r="E37" s="28">
        <f>SUM(E8:E9)</f>
        <v>19000</v>
      </c>
      <c r="F37" s="29"/>
      <c r="G37" s="29">
        <f>G8+G9</f>
        <v>4000</v>
      </c>
      <c r="H37" s="29">
        <f>H8+H9</f>
        <v>5000</v>
      </c>
      <c r="I37" s="29">
        <f>I8+I9</f>
        <v>5000</v>
      </c>
      <c r="J37" s="29">
        <f>J8+J9</f>
        <v>5000</v>
      </c>
    </row>
    <row r="38" spans="1:10" ht="39.75" customHeight="1">
      <c r="A38" s="84" t="s">
        <v>22</v>
      </c>
      <c r="B38" s="85" t="s">
        <v>23</v>
      </c>
      <c r="C38" s="30" t="s">
        <v>24</v>
      </c>
      <c r="D38" s="31" t="s">
        <v>18</v>
      </c>
      <c r="E38" s="16">
        <f>F38+G38+H38</f>
        <v>8600</v>
      </c>
      <c r="F38" s="32">
        <v>600</v>
      </c>
      <c r="G38" s="32">
        <v>3000</v>
      </c>
      <c r="H38" s="32">
        <v>5000</v>
      </c>
      <c r="I38" s="32"/>
      <c r="J38" s="32"/>
    </row>
    <row r="39" spans="1:10" ht="42.75" customHeight="1">
      <c r="A39" s="84"/>
      <c r="B39" s="84"/>
      <c r="C39" s="14" t="s">
        <v>25</v>
      </c>
      <c r="D39" s="15" t="s">
        <v>19</v>
      </c>
      <c r="E39" s="16">
        <f>SUM(F39:J39)</f>
        <v>14000</v>
      </c>
      <c r="F39" s="17"/>
      <c r="G39" s="17">
        <v>3000</v>
      </c>
      <c r="H39" s="33">
        <v>3000</v>
      </c>
      <c r="I39" s="19">
        <v>4000</v>
      </c>
      <c r="J39" s="19">
        <v>4000</v>
      </c>
    </row>
    <row r="40" spans="1:10" ht="39.75" customHeight="1">
      <c r="A40" s="84"/>
      <c r="B40" s="84"/>
      <c r="C40" s="14" t="s">
        <v>26</v>
      </c>
      <c r="D40" s="15" t="s">
        <v>12</v>
      </c>
      <c r="E40" s="16">
        <f>SUM(F40:H40)</f>
        <v>42016.66</v>
      </c>
      <c r="F40" s="34">
        <v>21008.33</v>
      </c>
      <c r="G40" s="34">
        <v>21008.33</v>
      </c>
      <c r="H40" s="34"/>
      <c r="I40" s="19"/>
      <c r="J40" s="19"/>
    </row>
    <row r="41" spans="1:10" ht="47.25" customHeight="1">
      <c r="A41" s="84"/>
      <c r="B41" s="84"/>
      <c r="C41" s="14" t="s">
        <v>27</v>
      </c>
      <c r="D41" s="15" t="s">
        <v>12</v>
      </c>
      <c r="E41" s="16">
        <f>F41+G41</f>
        <v>5187.8</v>
      </c>
      <c r="F41" s="34">
        <f>2593.9</f>
        <v>2593.9</v>
      </c>
      <c r="G41" s="34">
        <f>2593.9</f>
        <v>2593.9</v>
      </c>
      <c r="H41" s="34"/>
      <c r="I41" s="19"/>
      <c r="J41" s="19"/>
    </row>
    <row r="42" spans="1:10" ht="42.75" customHeight="1">
      <c r="A42" s="84"/>
      <c r="B42" s="84"/>
      <c r="C42" s="14" t="s">
        <v>28</v>
      </c>
      <c r="D42" s="21" t="s">
        <v>19</v>
      </c>
      <c r="E42" s="16">
        <f>G42+H42</f>
        <v>2000</v>
      </c>
      <c r="F42" s="19"/>
      <c r="G42" s="19">
        <v>1000</v>
      </c>
      <c r="H42" s="19">
        <v>1000</v>
      </c>
      <c r="I42" s="19"/>
      <c r="J42" s="19"/>
    </row>
    <row r="43" spans="1:10" ht="31.5" customHeight="1">
      <c r="A43" s="84"/>
      <c r="B43" s="84"/>
      <c r="C43" s="86" t="s">
        <v>29</v>
      </c>
      <c r="D43" s="87" t="s">
        <v>19</v>
      </c>
      <c r="E43" s="82">
        <f>F44+G44+H44+I44+J44+J43+I43+H43+G43+F43</f>
        <v>5000</v>
      </c>
      <c r="F43" s="88">
        <v>1000</v>
      </c>
      <c r="G43" s="88">
        <v>1000</v>
      </c>
      <c r="H43" s="88">
        <v>1000</v>
      </c>
      <c r="I43" s="88">
        <v>1000</v>
      </c>
      <c r="J43" s="88">
        <v>1000</v>
      </c>
    </row>
    <row r="44" spans="1:10" ht="24.75" customHeight="1">
      <c r="A44" s="84"/>
      <c r="B44" s="84"/>
      <c r="C44" s="86"/>
      <c r="D44" s="87"/>
      <c r="E44" s="82"/>
      <c r="F44" s="88"/>
      <c r="G44" s="88"/>
      <c r="H44" s="88"/>
      <c r="I44" s="88"/>
      <c r="J44" s="88"/>
    </row>
    <row r="45" spans="1:10" ht="30.75" customHeight="1">
      <c r="A45" s="89"/>
      <c r="B45" s="90" t="s">
        <v>30</v>
      </c>
      <c r="C45" s="91"/>
      <c r="D45" s="26" t="s">
        <v>12</v>
      </c>
      <c r="E45" s="28">
        <f>SUM(F45:J45)</f>
        <v>47204.46000000001</v>
      </c>
      <c r="F45" s="29">
        <f>F40+F41</f>
        <v>23602.230000000003</v>
      </c>
      <c r="G45" s="29">
        <f>G40+G41</f>
        <v>23602.230000000003</v>
      </c>
      <c r="H45" s="29"/>
      <c r="I45" s="29"/>
      <c r="J45" s="29"/>
    </row>
    <row r="46" spans="1:10" ht="41.25" customHeight="1">
      <c r="A46" s="89"/>
      <c r="B46" s="90"/>
      <c r="C46" s="91"/>
      <c r="D46" s="26" t="s">
        <v>18</v>
      </c>
      <c r="E46" s="28">
        <f>SUM(F46:J46)</f>
        <v>8600</v>
      </c>
      <c r="F46" s="29">
        <f>F38</f>
        <v>600</v>
      </c>
      <c r="G46" s="29">
        <f>G38</f>
        <v>3000</v>
      </c>
      <c r="H46" s="29">
        <f>H38</f>
        <v>5000</v>
      </c>
      <c r="I46" s="29"/>
      <c r="J46" s="29"/>
    </row>
    <row r="47" spans="1:10" ht="36.75" customHeight="1">
      <c r="A47" s="89"/>
      <c r="B47" s="90"/>
      <c r="C47" s="91"/>
      <c r="D47" s="26" t="s">
        <v>19</v>
      </c>
      <c r="E47" s="28">
        <f>SUM(F47:J47)</f>
        <v>21000</v>
      </c>
      <c r="F47" s="29">
        <f>F39+F42+F43</f>
        <v>1000</v>
      </c>
      <c r="G47" s="29">
        <f>G39+G42+G43</f>
        <v>5000</v>
      </c>
      <c r="H47" s="29">
        <f>H39+H42+H43</f>
        <v>5000</v>
      </c>
      <c r="I47" s="29">
        <f>I39+I43</f>
        <v>5000</v>
      </c>
      <c r="J47" s="29">
        <f>J39+J43</f>
        <v>5000</v>
      </c>
    </row>
    <row r="48" spans="1:10" ht="26.25" customHeight="1">
      <c r="A48" s="92" t="s">
        <v>31</v>
      </c>
      <c r="B48" s="92" t="s">
        <v>32</v>
      </c>
      <c r="C48" s="93" t="s">
        <v>33</v>
      </c>
      <c r="D48" s="31" t="s">
        <v>12</v>
      </c>
      <c r="E48" s="16">
        <f>F48+G48+H48+I48+J48</f>
        <v>110219.4</v>
      </c>
      <c r="F48" s="32">
        <f>5201.24+9092.4+1292.89+1058.71+1813.72+119.86+213.38+2427.2</f>
        <v>21219.4</v>
      </c>
      <c r="G48" s="32">
        <v>19000</v>
      </c>
      <c r="H48" s="32">
        <v>20000</v>
      </c>
      <c r="I48" s="32">
        <v>25000</v>
      </c>
      <c r="J48" s="32">
        <v>25000</v>
      </c>
    </row>
    <row r="49" spans="1:10" ht="16.5" customHeight="1">
      <c r="A49" s="92"/>
      <c r="B49" s="92"/>
      <c r="C49" s="93"/>
      <c r="D49" s="81" t="s">
        <v>18</v>
      </c>
      <c r="E49" s="82">
        <f>F49+G49+H49+I49</f>
        <v>26688.4</v>
      </c>
      <c r="F49" s="94">
        <v>1797.6</v>
      </c>
      <c r="G49" s="94">
        <v>9580</v>
      </c>
      <c r="H49" s="94">
        <v>8950.8</v>
      </c>
      <c r="I49" s="94">
        <v>6360</v>
      </c>
      <c r="J49" s="94"/>
    </row>
    <row r="50" spans="1:10" ht="15.75" customHeight="1">
      <c r="A50" s="92"/>
      <c r="B50" s="92"/>
      <c r="C50" s="93"/>
      <c r="D50" s="81"/>
      <c r="E50" s="82"/>
      <c r="F50" s="94"/>
      <c r="G50" s="94"/>
      <c r="H50" s="94"/>
      <c r="I50" s="94"/>
      <c r="J50" s="94"/>
    </row>
    <row r="51" spans="1:10" ht="49.5" customHeight="1">
      <c r="A51" s="92"/>
      <c r="B51" s="92"/>
      <c r="C51" s="36" t="s">
        <v>34</v>
      </c>
      <c r="D51" s="15" t="s">
        <v>12</v>
      </c>
      <c r="E51" s="16">
        <f>SUM(F51:J51)</f>
        <v>3000.85</v>
      </c>
      <c r="F51" s="34">
        <v>3000.85</v>
      </c>
      <c r="G51" s="19"/>
      <c r="H51" s="19"/>
      <c r="I51" s="19"/>
      <c r="J51" s="19"/>
    </row>
    <row r="52" spans="1:10" ht="21.75" customHeight="1">
      <c r="A52" s="92"/>
      <c r="B52" s="92"/>
      <c r="C52" s="81" t="s">
        <v>35</v>
      </c>
      <c r="D52" s="81" t="s">
        <v>18</v>
      </c>
      <c r="E52" s="82">
        <f>SUM(F52:J53)</f>
        <v>6000</v>
      </c>
      <c r="F52" s="94">
        <v>1000</v>
      </c>
      <c r="G52" s="94">
        <v>1000</v>
      </c>
      <c r="H52" s="94">
        <v>1000</v>
      </c>
      <c r="I52" s="94">
        <v>1500</v>
      </c>
      <c r="J52" s="94">
        <v>1500</v>
      </c>
    </row>
    <row r="53" spans="1:10" ht="15.75" customHeight="1">
      <c r="A53" s="92"/>
      <c r="B53" s="92"/>
      <c r="C53" s="81"/>
      <c r="D53" s="81"/>
      <c r="E53" s="82"/>
      <c r="F53" s="94"/>
      <c r="G53" s="94"/>
      <c r="H53" s="94"/>
      <c r="I53" s="94"/>
      <c r="J53" s="94"/>
    </row>
    <row r="54" spans="1:10" ht="15.75" customHeight="1">
      <c r="A54" s="92"/>
      <c r="B54" s="92"/>
      <c r="C54" s="81" t="s">
        <v>36</v>
      </c>
      <c r="D54" s="87" t="s">
        <v>12</v>
      </c>
      <c r="E54" s="82">
        <f>F54+G54+H54+I54+J54</f>
        <v>95481.207</v>
      </c>
      <c r="F54" s="95">
        <v>15481.207</v>
      </c>
      <c r="G54" s="94">
        <v>20000</v>
      </c>
      <c r="H54" s="94">
        <v>20000</v>
      </c>
      <c r="I54" s="94">
        <v>20000</v>
      </c>
      <c r="J54" s="94">
        <v>20000</v>
      </c>
    </row>
    <row r="55" spans="1:10" ht="15.75" customHeight="1">
      <c r="A55" s="92"/>
      <c r="B55" s="92"/>
      <c r="C55" s="81"/>
      <c r="D55" s="87"/>
      <c r="E55" s="82"/>
      <c r="F55" s="95"/>
      <c r="G55" s="94"/>
      <c r="H55" s="94"/>
      <c r="I55" s="94"/>
      <c r="J55" s="94"/>
    </row>
    <row r="56" spans="1:10" ht="32.25" customHeight="1">
      <c r="A56" s="92"/>
      <c r="B56" s="92"/>
      <c r="C56" s="81"/>
      <c r="D56" s="21" t="s">
        <v>18</v>
      </c>
      <c r="E56" s="16">
        <f>F56</f>
        <v>1386.96</v>
      </c>
      <c r="F56" s="19">
        <f>1386.96</f>
        <v>1386.96</v>
      </c>
      <c r="G56" s="19"/>
      <c r="H56" s="19"/>
      <c r="I56" s="19"/>
      <c r="J56" s="19"/>
    </row>
    <row r="57" spans="1:10" ht="64.5" customHeight="1">
      <c r="A57" s="92"/>
      <c r="B57" s="92"/>
      <c r="C57" s="96" t="s">
        <v>37</v>
      </c>
      <c r="D57" s="21" t="s">
        <v>14</v>
      </c>
      <c r="E57" s="37">
        <f>F57+G57+H57+I57</f>
        <v>285000</v>
      </c>
      <c r="F57" s="19">
        <v>71250</v>
      </c>
      <c r="G57" s="19">
        <v>71250</v>
      </c>
      <c r="H57" s="19">
        <v>71250</v>
      </c>
      <c r="I57" s="19">
        <v>71250</v>
      </c>
      <c r="J57" s="19"/>
    </row>
    <row r="58" spans="1:10" ht="34.5" customHeight="1">
      <c r="A58" s="92"/>
      <c r="B58" s="92"/>
      <c r="C58" s="96"/>
      <c r="D58" s="38" t="s">
        <v>12</v>
      </c>
      <c r="E58" s="37">
        <f>F58+G58+H58+I58</f>
        <v>31382.5</v>
      </c>
      <c r="F58" s="34">
        <v>7845.625</v>
      </c>
      <c r="G58" s="34">
        <v>7845.62</v>
      </c>
      <c r="H58" s="34">
        <v>7845.625</v>
      </c>
      <c r="I58" s="34">
        <v>7845.63</v>
      </c>
      <c r="J58" s="34"/>
    </row>
    <row r="59" spans="1:10" ht="24" customHeight="1">
      <c r="A59" s="92"/>
      <c r="B59" s="92"/>
      <c r="C59" s="96" t="s">
        <v>38</v>
      </c>
      <c r="D59" s="38" t="s">
        <v>14</v>
      </c>
      <c r="E59" s="37">
        <f>G59</f>
        <v>16500</v>
      </c>
      <c r="F59" s="34"/>
      <c r="G59" s="34">
        <v>16500</v>
      </c>
      <c r="H59" s="34"/>
      <c r="I59" s="34"/>
      <c r="J59" s="34"/>
    </row>
    <row r="60" spans="1:10" ht="36" customHeight="1">
      <c r="A60" s="92"/>
      <c r="B60" s="92"/>
      <c r="C60" s="96"/>
      <c r="D60" s="38" t="s">
        <v>12</v>
      </c>
      <c r="E60" s="37">
        <f>G60</f>
        <v>1852.08</v>
      </c>
      <c r="F60" s="34"/>
      <c r="G60" s="34">
        <v>1852.08</v>
      </c>
      <c r="H60" s="34"/>
      <c r="I60" s="34"/>
      <c r="J60" s="34"/>
    </row>
    <row r="61" spans="1:10" ht="43.5" customHeight="1">
      <c r="A61" s="92"/>
      <c r="B61" s="92"/>
      <c r="C61" s="21" t="s">
        <v>39</v>
      </c>
      <c r="D61" s="39" t="s">
        <v>18</v>
      </c>
      <c r="E61" s="37">
        <f aca="true" t="shared" si="0" ref="E61:E67">SUM(F61:J61)</f>
        <v>2728.2</v>
      </c>
      <c r="F61" s="34">
        <v>2728.2</v>
      </c>
      <c r="G61" s="34"/>
      <c r="H61" s="34"/>
      <c r="I61" s="34"/>
      <c r="J61" s="34"/>
    </row>
    <row r="62" spans="1:10" ht="45" customHeight="1">
      <c r="A62" s="92"/>
      <c r="B62" s="92"/>
      <c r="C62" s="38" t="s">
        <v>40</v>
      </c>
      <c r="D62" s="39" t="s">
        <v>18</v>
      </c>
      <c r="E62" s="37">
        <f t="shared" si="0"/>
        <v>50560</v>
      </c>
      <c r="F62" s="34">
        <f>560</f>
        <v>560</v>
      </c>
      <c r="G62" s="40">
        <v>25000</v>
      </c>
      <c r="H62" s="40">
        <v>25000</v>
      </c>
      <c r="I62" s="40"/>
      <c r="J62" s="40"/>
    </row>
    <row r="63" spans="1:10" ht="37.5" customHeight="1">
      <c r="A63" s="92"/>
      <c r="B63" s="92"/>
      <c r="C63" s="30" t="s">
        <v>41</v>
      </c>
      <c r="D63" s="41" t="s">
        <v>19</v>
      </c>
      <c r="E63" s="16">
        <f t="shared" si="0"/>
        <v>60000</v>
      </c>
      <c r="F63" s="24"/>
      <c r="G63" s="24">
        <f>10000</f>
        <v>10000</v>
      </c>
      <c r="H63" s="24">
        <v>10000</v>
      </c>
      <c r="I63" s="24">
        <f>20000</f>
        <v>20000</v>
      </c>
      <c r="J63" s="24">
        <v>20000</v>
      </c>
    </row>
    <row r="64" spans="1:10" ht="23.25" customHeight="1">
      <c r="A64" s="91"/>
      <c r="B64" s="90" t="s">
        <v>42</v>
      </c>
      <c r="C64" s="91"/>
      <c r="D64" s="26" t="s">
        <v>12</v>
      </c>
      <c r="E64" s="28">
        <f t="shared" si="0"/>
        <v>241936.037</v>
      </c>
      <c r="F64" s="29">
        <f>F48+F51+F54+F58</f>
        <v>47547.082</v>
      </c>
      <c r="G64" s="29">
        <f>G48+G54+G58+G60</f>
        <v>48697.700000000004</v>
      </c>
      <c r="H64" s="29">
        <f>H48+H54+H58</f>
        <v>47845.625</v>
      </c>
      <c r="I64" s="29">
        <f>I48+I54+I58</f>
        <v>52845.63</v>
      </c>
      <c r="J64" s="29">
        <f>J48+J54</f>
        <v>45000</v>
      </c>
    </row>
    <row r="65" spans="1:10" ht="23.25" customHeight="1">
      <c r="A65" s="91"/>
      <c r="B65" s="90"/>
      <c r="C65" s="91"/>
      <c r="D65" s="26" t="s">
        <v>14</v>
      </c>
      <c r="E65" s="28">
        <f t="shared" si="0"/>
        <v>301500</v>
      </c>
      <c r="F65" s="29">
        <f>F57</f>
        <v>71250</v>
      </c>
      <c r="G65" s="29">
        <f>G57+G59</f>
        <v>87750</v>
      </c>
      <c r="H65" s="29">
        <f>H57</f>
        <v>71250</v>
      </c>
      <c r="I65" s="29">
        <f>I57</f>
        <v>71250</v>
      </c>
      <c r="J65" s="29"/>
    </row>
    <row r="66" spans="1:10" ht="41.25" customHeight="1">
      <c r="A66" s="91"/>
      <c r="B66" s="90"/>
      <c r="C66" s="91"/>
      <c r="D66" s="26" t="s">
        <v>18</v>
      </c>
      <c r="E66" s="28">
        <f t="shared" si="0"/>
        <v>87363.56</v>
      </c>
      <c r="F66" s="37">
        <f>F49+F52+F56+F61+F62</f>
        <v>7472.759999999999</v>
      </c>
      <c r="G66" s="37">
        <f>G49+G52+G62</f>
        <v>35580</v>
      </c>
      <c r="H66" s="37">
        <f>H49+H52+H62</f>
        <v>34950.8</v>
      </c>
      <c r="I66" s="37">
        <f>I49+I52</f>
        <v>7860</v>
      </c>
      <c r="J66" s="37">
        <f>J52</f>
        <v>1500</v>
      </c>
    </row>
    <row r="67" spans="1:10" ht="31.5" customHeight="1">
      <c r="A67" s="91"/>
      <c r="B67" s="90"/>
      <c r="C67" s="91"/>
      <c r="D67" s="26" t="s">
        <v>19</v>
      </c>
      <c r="E67" s="28">
        <f t="shared" si="0"/>
        <v>60000</v>
      </c>
      <c r="F67" s="29"/>
      <c r="G67" s="29">
        <f>G63</f>
        <v>10000</v>
      </c>
      <c r="H67" s="29">
        <f>H63</f>
        <v>10000</v>
      </c>
      <c r="I67" s="29">
        <f>I63</f>
        <v>20000</v>
      </c>
      <c r="J67" s="29">
        <f>J63</f>
        <v>20000</v>
      </c>
    </row>
    <row r="68" spans="1:11" ht="16.5" customHeight="1">
      <c r="A68" s="92" t="s">
        <v>43</v>
      </c>
      <c r="B68" s="92" t="s">
        <v>44</v>
      </c>
      <c r="C68" s="93" t="s">
        <v>45</v>
      </c>
      <c r="D68" s="97" t="s">
        <v>12</v>
      </c>
      <c r="E68" s="82">
        <f>F68+G68+H68+I68+J68</f>
        <v>25000</v>
      </c>
      <c r="F68" s="98">
        <v>5000</v>
      </c>
      <c r="G68" s="98">
        <v>5000</v>
      </c>
      <c r="H68" s="98">
        <v>5000</v>
      </c>
      <c r="I68" s="98">
        <v>5000</v>
      </c>
      <c r="J68" s="98">
        <v>5000</v>
      </c>
      <c r="K68" s="22"/>
    </row>
    <row r="69" spans="1:11" ht="15.75" customHeight="1">
      <c r="A69" s="92"/>
      <c r="B69" s="92"/>
      <c r="C69" s="93"/>
      <c r="D69" s="97"/>
      <c r="E69" s="82"/>
      <c r="F69" s="98"/>
      <c r="G69" s="98"/>
      <c r="H69" s="98"/>
      <c r="I69" s="98"/>
      <c r="J69" s="98"/>
      <c r="K69" s="22"/>
    </row>
    <row r="70" spans="1:10" ht="15.75" customHeight="1">
      <c r="A70" s="92"/>
      <c r="B70" s="92"/>
      <c r="C70" s="93"/>
      <c r="D70" s="97"/>
      <c r="E70" s="82"/>
      <c r="F70" s="98"/>
      <c r="G70" s="98"/>
      <c r="H70" s="98"/>
      <c r="I70" s="98"/>
      <c r="J70" s="98"/>
    </row>
    <row r="71" spans="1:10" ht="48" customHeight="1">
      <c r="A71" s="92"/>
      <c r="B71" s="92"/>
      <c r="C71" s="35" t="s">
        <v>46</v>
      </c>
      <c r="D71" s="31" t="s">
        <v>12</v>
      </c>
      <c r="E71" s="16">
        <f aca="true" t="shared" si="1" ref="E71:E81">F71</f>
        <v>1845</v>
      </c>
      <c r="F71" s="32">
        <v>1845</v>
      </c>
      <c r="G71" s="32"/>
      <c r="H71" s="32"/>
      <c r="I71" s="32"/>
      <c r="J71" s="32"/>
    </row>
    <row r="72" spans="1:10" ht="32.25" customHeight="1">
      <c r="A72" s="92"/>
      <c r="B72" s="92"/>
      <c r="C72" s="14" t="s">
        <v>47</v>
      </c>
      <c r="D72" s="21" t="s">
        <v>12</v>
      </c>
      <c r="E72" s="16">
        <f t="shared" si="1"/>
        <v>12300</v>
      </c>
      <c r="F72" s="19">
        <v>12300</v>
      </c>
      <c r="G72" s="19"/>
      <c r="H72" s="19"/>
      <c r="I72" s="19"/>
      <c r="J72" s="19"/>
    </row>
    <row r="73" spans="1:10" ht="43.5" customHeight="1">
      <c r="A73" s="92"/>
      <c r="B73" s="92"/>
      <c r="C73" s="14" t="s">
        <v>48</v>
      </c>
      <c r="D73" s="15" t="s">
        <v>12</v>
      </c>
      <c r="E73" s="16">
        <f t="shared" si="1"/>
        <v>7865</v>
      </c>
      <c r="F73" s="19">
        <v>7865</v>
      </c>
      <c r="G73" s="19"/>
      <c r="H73" s="19"/>
      <c r="I73" s="19"/>
      <c r="J73" s="19"/>
    </row>
    <row r="74" spans="1:10" ht="43.5" customHeight="1">
      <c r="A74" s="92"/>
      <c r="B74" s="92"/>
      <c r="C74" s="14" t="s">
        <v>49</v>
      </c>
      <c r="D74" s="15" t="s">
        <v>18</v>
      </c>
      <c r="E74" s="16">
        <f t="shared" si="1"/>
        <v>3114</v>
      </c>
      <c r="F74" s="19">
        <v>3114</v>
      </c>
      <c r="G74" s="19"/>
      <c r="H74" s="19"/>
      <c r="I74" s="19"/>
      <c r="J74" s="19"/>
    </row>
    <row r="75" spans="1:10" ht="41.25" customHeight="1">
      <c r="A75" s="92"/>
      <c r="B75" s="92"/>
      <c r="C75" s="42" t="s">
        <v>50</v>
      </c>
      <c r="D75" s="15" t="s">
        <v>12</v>
      </c>
      <c r="E75" s="16">
        <f t="shared" si="1"/>
        <v>10455</v>
      </c>
      <c r="F75" s="19">
        <v>10455</v>
      </c>
      <c r="G75" s="19"/>
      <c r="H75" s="19"/>
      <c r="I75" s="19"/>
      <c r="J75" s="19"/>
    </row>
    <row r="76" spans="1:10" ht="44.25" customHeight="1">
      <c r="A76" s="92"/>
      <c r="B76" s="92"/>
      <c r="C76" s="41" t="s">
        <v>51</v>
      </c>
      <c r="D76" s="15" t="s">
        <v>12</v>
      </c>
      <c r="E76" s="16">
        <f t="shared" si="1"/>
        <v>4480</v>
      </c>
      <c r="F76" s="19">
        <v>4480</v>
      </c>
      <c r="G76" s="19"/>
      <c r="H76" s="19"/>
      <c r="I76" s="19"/>
      <c r="J76" s="19"/>
    </row>
    <row r="77" spans="1:10" ht="33.75" customHeight="1">
      <c r="A77" s="92"/>
      <c r="B77" s="92"/>
      <c r="C77" s="14" t="s">
        <v>52</v>
      </c>
      <c r="D77" s="15" t="s">
        <v>18</v>
      </c>
      <c r="E77" s="16">
        <f t="shared" si="1"/>
        <v>502.62</v>
      </c>
      <c r="F77" s="19">
        <v>502.62</v>
      </c>
      <c r="G77" s="19"/>
      <c r="H77" s="19"/>
      <c r="I77" s="19"/>
      <c r="J77" s="19"/>
    </row>
    <row r="78" spans="1:10" ht="33.75" customHeight="1">
      <c r="A78" s="92"/>
      <c r="B78" s="92"/>
      <c r="C78" s="14" t="s">
        <v>53</v>
      </c>
      <c r="D78" s="15" t="s">
        <v>12</v>
      </c>
      <c r="E78" s="16">
        <f t="shared" si="1"/>
        <v>6742.1</v>
      </c>
      <c r="F78" s="19">
        <v>6742.1</v>
      </c>
      <c r="G78" s="19"/>
      <c r="H78" s="19"/>
      <c r="I78" s="19"/>
      <c r="J78" s="19"/>
    </row>
    <row r="79" spans="1:10" ht="33.75" customHeight="1">
      <c r="A79" s="92"/>
      <c r="B79" s="92"/>
      <c r="C79" s="14" t="s">
        <v>54</v>
      </c>
      <c r="D79" s="15" t="s">
        <v>12</v>
      </c>
      <c r="E79" s="16">
        <f t="shared" si="1"/>
        <v>11187</v>
      </c>
      <c r="F79" s="19">
        <v>11187</v>
      </c>
      <c r="G79" s="19"/>
      <c r="H79" s="19"/>
      <c r="I79" s="19"/>
      <c r="J79" s="19"/>
    </row>
    <row r="80" spans="1:10" ht="33.75" customHeight="1">
      <c r="A80" s="92"/>
      <c r="B80" s="92"/>
      <c r="C80" s="43" t="s">
        <v>55</v>
      </c>
      <c r="D80" s="15" t="s">
        <v>12</v>
      </c>
      <c r="E80" s="16">
        <f t="shared" si="1"/>
        <v>1868.3</v>
      </c>
      <c r="F80" s="19">
        <v>1868.3</v>
      </c>
      <c r="G80" s="19"/>
      <c r="H80" s="19"/>
      <c r="I80" s="19"/>
      <c r="J80" s="19"/>
    </row>
    <row r="81" spans="1:10" ht="33.75" customHeight="1">
      <c r="A81" s="92"/>
      <c r="B81" s="92"/>
      <c r="C81" s="43" t="s">
        <v>56</v>
      </c>
      <c r="D81" s="15" t="s">
        <v>12</v>
      </c>
      <c r="E81" s="16">
        <f t="shared" si="1"/>
        <v>5100</v>
      </c>
      <c r="F81" s="19">
        <v>5100</v>
      </c>
      <c r="G81" s="19"/>
      <c r="H81" s="19"/>
      <c r="I81" s="19"/>
      <c r="J81" s="19"/>
    </row>
    <row r="82" spans="1:10" ht="27.75" customHeight="1">
      <c r="A82" s="92"/>
      <c r="B82" s="92"/>
      <c r="C82" s="44" t="s">
        <v>57</v>
      </c>
      <c r="D82" s="15" t="s">
        <v>19</v>
      </c>
      <c r="E82" s="16">
        <f>F82+G82+H82+I82+J82</f>
        <v>10000</v>
      </c>
      <c r="F82" s="45">
        <v>2000</v>
      </c>
      <c r="G82" s="19">
        <v>2000</v>
      </c>
      <c r="H82" s="19">
        <v>2000</v>
      </c>
      <c r="I82" s="19">
        <v>2000</v>
      </c>
      <c r="J82" s="19">
        <v>2000</v>
      </c>
    </row>
    <row r="83" spans="1:10" ht="33.75" customHeight="1">
      <c r="A83" s="92"/>
      <c r="B83" s="80" t="s">
        <v>58</v>
      </c>
      <c r="C83" s="14" t="s">
        <v>59</v>
      </c>
      <c r="D83" s="15" t="s">
        <v>12</v>
      </c>
      <c r="E83" s="16">
        <f>F83</f>
        <v>298.7</v>
      </c>
      <c r="F83" s="45">
        <v>298.7</v>
      </c>
      <c r="G83" s="19"/>
      <c r="H83" s="19"/>
      <c r="I83" s="19"/>
      <c r="J83" s="19"/>
    </row>
    <row r="84" spans="1:10" ht="48.75" customHeight="1">
      <c r="A84" s="92"/>
      <c r="B84" s="80"/>
      <c r="C84" s="43" t="s">
        <v>60</v>
      </c>
      <c r="D84" s="15" t="s">
        <v>12</v>
      </c>
      <c r="E84" s="16">
        <f>F84</f>
        <v>5880</v>
      </c>
      <c r="F84" s="45">
        <v>5880</v>
      </c>
      <c r="G84" s="19"/>
      <c r="H84" s="19"/>
      <c r="I84" s="19"/>
      <c r="J84" s="19"/>
    </row>
    <row r="85" spans="1:10" ht="48.75" customHeight="1">
      <c r="A85" s="92"/>
      <c r="B85" s="80"/>
      <c r="C85" s="46" t="s">
        <v>61</v>
      </c>
      <c r="D85" s="15" t="s">
        <v>18</v>
      </c>
      <c r="E85" s="16">
        <f>F85</f>
        <v>1140</v>
      </c>
      <c r="F85" s="45">
        <v>1140</v>
      </c>
      <c r="G85" s="19"/>
      <c r="H85" s="19"/>
      <c r="I85" s="19"/>
      <c r="J85" s="19"/>
    </row>
    <row r="86" spans="1:10" ht="43.5" customHeight="1">
      <c r="A86" s="92"/>
      <c r="B86" s="80"/>
      <c r="C86" s="14" t="s">
        <v>62</v>
      </c>
      <c r="D86" s="42" t="s">
        <v>12</v>
      </c>
      <c r="E86" s="16">
        <f>F86+G86+H86+I86+J86</f>
        <v>1422.5</v>
      </c>
      <c r="F86" s="47">
        <v>1422.5</v>
      </c>
      <c r="G86" s="24"/>
      <c r="H86" s="24"/>
      <c r="I86" s="24"/>
      <c r="J86" s="24"/>
    </row>
    <row r="87" spans="1:10" ht="33" customHeight="1">
      <c r="A87" s="91"/>
      <c r="B87" s="90" t="s">
        <v>63</v>
      </c>
      <c r="C87" s="91"/>
      <c r="D87" s="26" t="s">
        <v>12</v>
      </c>
      <c r="E87" s="28">
        <f>SUM(F87:J87)</f>
        <v>94443.6</v>
      </c>
      <c r="F87" s="29">
        <f>F68+F72+F73+F75+F76+F78+F79+F80+F81+F83+F84+F86+F71</f>
        <v>74443.6</v>
      </c>
      <c r="G87" s="29">
        <f>G68</f>
        <v>5000</v>
      </c>
      <c r="H87" s="29">
        <f>H68</f>
        <v>5000</v>
      </c>
      <c r="I87" s="29">
        <f>I68</f>
        <v>5000</v>
      </c>
      <c r="J87" s="29">
        <f>J68</f>
        <v>5000</v>
      </c>
    </row>
    <row r="88" spans="1:10" ht="33" customHeight="1">
      <c r="A88" s="91"/>
      <c r="B88" s="90"/>
      <c r="C88" s="91"/>
      <c r="D88" s="26" t="s">
        <v>19</v>
      </c>
      <c r="E88" s="28">
        <f>SUM(F88:J88)</f>
        <v>10000</v>
      </c>
      <c r="F88" s="29">
        <f>F82</f>
        <v>2000</v>
      </c>
      <c r="G88" s="29">
        <f>G82</f>
        <v>2000</v>
      </c>
      <c r="H88" s="29">
        <f>H82</f>
        <v>2000</v>
      </c>
      <c r="I88" s="29">
        <f>I82</f>
        <v>2000</v>
      </c>
      <c r="J88" s="29">
        <f>J82</f>
        <v>2000</v>
      </c>
    </row>
    <row r="89" spans="1:10" ht="66.75" customHeight="1">
      <c r="A89" s="91"/>
      <c r="B89" s="90"/>
      <c r="C89" s="91"/>
      <c r="D89" s="26" t="s">
        <v>18</v>
      </c>
      <c r="E89" s="28">
        <f>SUM(F89:J89)</f>
        <v>4756.62</v>
      </c>
      <c r="F89" s="29">
        <f>F74+F77+F85</f>
        <v>4756.62</v>
      </c>
      <c r="G89" s="29"/>
      <c r="H89" s="29"/>
      <c r="I89" s="29"/>
      <c r="J89" s="29"/>
    </row>
    <row r="90" spans="1:10" ht="15.75" customHeight="1">
      <c r="A90" s="92" t="s">
        <v>64</v>
      </c>
      <c r="B90" s="92" t="s">
        <v>65</v>
      </c>
      <c r="C90" s="93" t="s">
        <v>66</v>
      </c>
      <c r="D90" s="99" t="s">
        <v>12</v>
      </c>
      <c r="E90" s="82">
        <f>F90+G90+H90+I90+J90</f>
        <v>108600</v>
      </c>
      <c r="F90" s="98">
        <v>25000</v>
      </c>
      <c r="G90" s="98">
        <v>15300</v>
      </c>
      <c r="H90" s="98">
        <v>20300</v>
      </c>
      <c r="I90" s="98">
        <v>20500</v>
      </c>
      <c r="J90" s="98">
        <v>27500</v>
      </c>
    </row>
    <row r="91" spans="1:10" ht="15.75" customHeight="1">
      <c r="A91" s="92"/>
      <c r="B91" s="92"/>
      <c r="C91" s="93"/>
      <c r="D91" s="99"/>
      <c r="E91" s="82"/>
      <c r="F91" s="98"/>
      <c r="G91" s="98"/>
      <c r="H91" s="98"/>
      <c r="I91" s="98"/>
      <c r="J91" s="98"/>
    </row>
    <row r="92" spans="1:10" ht="33" customHeight="1">
      <c r="A92" s="92"/>
      <c r="B92" s="92"/>
      <c r="C92" s="93"/>
      <c r="D92" s="48" t="s">
        <v>18</v>
      </c>
      <c r="E92" s="16">
        <f>G92+H92+I92</f>
        <v>17400</v>
      </c>
      <c r="F92" s="19"/>
      <c r="G92" s="19">
        <f>3780</f>
        <v>3780</v>
      </c>
      <c r="H92" s="19">
        <f>5580+2460</f>
        <v>8040</v>
      </c>
      <c r="I92" s="19">
        <f>5580</f>
        <v>5580</v>
      </c>
      <c r="J92" s="19"/>
    </row>
    <row r="93" spans="1:10" ht="15.75" customHeight="1">
      <c r="A93" s="92"/>
      <c r="B93" s="92"/>
      <c r="C93" s="81" t="s">
        <v>67</v>
      </c>
      <c r="D93" s="87" t="s">
        <v>12</v>
      </c>
      <c r="E93" s="82">
        <f>F93+G93+H93+I93+J93</f>
        <v>17555.05</v>
      </c>
      <c r="F93" s="94">
        <v>7314.05</v>
      </c>
      <c r="G93" s="94">
        <v>2000</v>
      </c>
      <c r="H93" s="94">
        <v>2241</v>
      </c>
      <c r="I93" s="94">
        <v>3000</v>
      </c>
      <c r="J93" s="94">
        <v>3000</v>
      </c>
    </row>
    <row r="94" spans="1:10" ht="33.75" customHeight="1">
      <c r="A94" s="92"/>
      <c r="B94" s="92"/>
      <c r="C94" s="81"/>
      <c r="D94" s="87"/>
      <c r="E94" s="82"/>
      <c r="F94" s="94"/>
      <c r="G94" s="94"/>
      <c r="H94" s="94"/>
      <c r="I94" s="94"/>
      <c r="J94" s="94"/>
    </row>
    <row r="95" spans="1:10" ht="50.25" customHeight="1">
      <c r="A95" s="92"/>
      <c r="B95" s="92"/>
      <c r="C95" s="100" t="s">
        <v>68</v>
      </c>
      <c r="D95" s="15" t="s">
        <v>14</v>
      </c>
      <c r="E95" s="16">
        <f>SUM(F95:J95)</f>
        <v>786852.9</v>
      </c>
      <c r="F95" s="19"/>
      <c r="G95" s="19">
        <v>196713.23</v>
      </c>
      <c r="H95" s="19">
        <v>196713.23</v>
      </c>
      <c r="I95" s="19">
        <v>196713.22</v>
      </c>
      <c r="J95" s="19">
        <v>196713.22</v>
      </c>
    </row>
    <row r="96" spans="1:10" ht="24.75" customHeight="1">
      <c r="A96" s="92"/>
      <c r="B96" s="92"/>
      <c r="C96" s="100"/>
      <c r="D96" s="15" t="s">
        <v>69</v>
      </c>
      <c r="E96" s="37">
        <f>SUM(G96:J96)</f>
        <v>87428.1</v>
      </c>
      <c r="F96" s="19"/>
      <c r="G96" s="19">
        <v>21857.03</v>
      </c>
      <c r="H96" s="19">
        <v>21857.02</v>
      </c>
      <c r="I96" s="19">
        <v>21857.025</v>
      </c>
      <c r="J96" s="19">
        <v>21857.025</v>
      </c>
    </row>
    <row r="97" spans="1:11" ht="46.5" customHeight="1">
      <c r="A97" s="92"/>
      <c r="B97" s="92"/>
      <c r="C97" s="14" t="s">
        <v>70</v>
      </c>
      <c r="D97" s="15" t="s">
        <v>12</v>
      </c>
      <c r="E97" s="16">
        <f>SUM(F97:J97)</f>
        <v>75000</v>
      </c>
      <c r="F97" s="19"/>
      <c r="G97" s="19">
        <f>10000</f>
        <v>10000</v>
      </c>
      <c r="H97" s="19">
        <f>15000</f>
        <v>15000</v>
      </c>
      <c r="I97" s="19">
        <f>25000</f>
        <v>25000</v>
      </c>
      <c r="J97" s="19">
        <f>25000</f>
        <v>25000</v>
      </c>
      <c r="K97" s="22"/>
    </row>
    <row r="98" spans="1:10" ht="46.5" customHeight="1">
      <c r="A98" s="92"/>
      <c r="B98" s="92"/>
      <c r="C98" s="14" t="s">
        <v>71</v>
      </c>
      <c r="D98" s="15" t="s">
        <v>18</v>
      </c>
      <c r="E98" s="16">
        <f>G98+H98</f>
        <v>1200</v>
      </c>
      <c r="F98" s="19"/>
      <c r="G98" s="19">
        <v>600</v>
      </c>
      <c r="H98" s="19">
        <v>600</v>
      </c>
      <c r="I98" s="19"/>
      <c r="J98" s="19"/>
    </row>
    <row r="99" spans="1:10" ht="15.75" customHeight="1">
      <c r="A99" s="92"/>
      <c r="B99" s="92"/>
      <c r="C99" s="101" t="s">
        <v>72</v>
      </c>
      <c r="D99" s="49" t="s">
        <v>12</v>
      </c>
      <c r="E99" s="29">
        <f>F99</f>
        <v>3100</v>
      </c>
      <c r="F99" s="19">
        <f>3100</f>
        <v>3100</v>
      </c>
      <c r="G99" s="19"/>
      <c r="H99" s="19"/>
      <c r="I99" s="19"/>
      <c r="J99" s="19"/>
    </row>
    <row r="100" spans="1:10" ht="52.5" customHeight="1">
      <c r="A100" s="92"/>
      <c r="B100" s="92"/>
      <c r="C100" s="101"/>
      <c r="D100" s="50" t="s">
        <v>20</v>
      </c>
      <c r="E100" s="29">
        <f>F100</f>
        <v>17000</v>
      </c>
      <c r="F100" s="24">
        <f>17000</f>
        <v>17000</v>
      </c>
      <c r="G100" s="24"/>
      <c r="H100" s="24"/>
      <c r="I100" s="24"/>
      <c r="J100" s="24"/>
    </row>
    <row r="101" spans="1:10" ht="21" customHeight="1">
      <c r="A101" s="92"/>
      <c r="B101" s="92"/>
      <c r="C101" s="101"/>
      <c r="D101" s="50" t="s">
        <v>73</v>
      </c>
      <c r="E101" s="29">
        <f>F101</f>
        <v>1475.876</v>
      </c>
      <c r="F101" s="24">
        <v>1475.876</v>
      </c>
      <c r="G101" s="24"/>
      <c r="H101" s="24"/>
      <c r="I101" s="24"/>
      <c r="J101" s="24"/>
    </row>
    <row r="102" spans="1:10" ht="39" customHeight="1">
      <c r="A102" s="92"/>
      <c r="B102" s="92"/>
      <c r="C102" s="102" t="s">
        <v>74</v>
      </c>
      <c r="D102" s="44" t="s">
        <v>12</v>
      </c>
      <c r="E102" s="29">
        <f>G102</f>
        <v>3013.5</v>
      </c>
      <c r="F102" s="24"/>
      <c r="G102" s="24">
        <f>3013.5</f>
        <v>3013.5</v>
      </c>
      <c r="H102" s="24"/>
      <c r="I102" s="24"/>
      <c r="J102" s="24"/>
    </row>
    <row r="103" spans="1:10" ht="36" customHeight="1">
      <c r="A103" s="92"/>
      <c r="B103" s="92"/>
      <c r="C103" s="102"/>
      <c r="D103" s="44" t="s">
        <v>14</v>
      </c>
      <c r="E103" s="29">
        <f>G103</f>
        <v>15500</v>
      </c>
      <c r="F103" s="24"/>
      <c r="G103" s="24">
        <v>15500</v>
      </c>
      <c r="H103" s="24"/>
      <c r="I103" s="24"/>
      <c r="J103" s="24"/>
    </row>
    <row r="104" spans="1:59" ht="16.5" customHeight="1">
      <c r="A104" s="91"/>
      <c r="B104" s="90" t="s">
        <v>75</v>
      </c>
      <c r="C104" s="91"/>
      <c r="D104" s="26" t="s">
        <v>12</v>
      </c>
      <c r="E104" s="28">
        <f>SUM(F104:J104)</f>
        <v>294696.65</v>
      </c>
      <c r="F104" s="29">
        <f>F90+F99+F93+F102</f>
        <v>35414.05</v>
      </c>
      <c r="G104" s="29">
        <f>G90+G93+G97+G102+G96</f>
        <v>52170.53</v>
      </c>
      <c r="H104" s="29">
        <f>H90+H96+H93+H97</f>
        <v>59398.020000000004</v>
      </c>
      <c r="I104" s="29">
        <f>I90+I97+I93+I96</f>
        <v>70357.025</v>
      </c>
      <c r="J104" s="29">
        <f>J90+J97+J93+J96</f>
        <v>77357.025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16.5" customHeight="1">
      <c r="A105" s="91"/>
      <c r="B105" s="90"/>
      <c r="C105" s="91"/>
      <c r="D105" s="51" t="s">
        <v>14</v>
      </c>
      <c r="E105" s="28">
        <f>SUM(F105:J105)</f>
        <v>802352.9</v>
      </c>
      <c r="F105" s="37"/>
      <c r="G105" s="37">
        <f>G95+G103</f>
        <v>212213.23</v>
      </c>
      <c r="H105" s="37">
        <f>H95</f>
        <v>196713.23</v>
      </c>
      <c r="I105" s="37">
        <f>I95</f>
        <v>196713.22</v>
      </c>
      <c r="J105" s="37">
        <f>J95</f>
        <v>196713.22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45" customHeight="1">
      <c r="A106" s="91"/>
      <c r="B106" s="90"/>
      <c r="C106" s="91"/>
      <c r="D106" s="26" t="s">
        <v>18</v>
      </c>
      <c r="E106" s="28">
        <f>SUM(F106:J106)</f>
        <v>18600</v>
      </c>
      <c r="F106" s="29"/>
      <c r="G106" s="29">
        <f>G92+G98</f>
        <v>4380</v>
      </c>
      <c r="H106" s="29">
        <f>H92+H98</f>
        <v>8640</v>
      </c>
      <c r="I106" s="29">
        <f>I92</f>
        <v>5580</v>
      </c>
      <c r="J106" s="29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29.25" customHeight="1">
      <c r="A107" s="91"/>
      <c r="B107" s="90"/>
      <c r="C107" s="91"/>
      <c r="D107" s="26" t="s">
        <v>76</v>
      </c>
      <c r="E107" s="28">
        <f>F107</f>
        <v>1475.876</v>
      </c>
      <c r="F107" s="29">
        <f>F101</f>
        <v>1475.876</v>
      </c>
      <c r="G107" s="29"/>
      <c r="H107" s="29"/>
      <c r="I107" s="29"/>
      <c r="J107" s="29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22.5" customHeight="1">
      <c r="A108" s="91"/>
      <c r="B108" s="90"/>
      <c r="C108" s="91"/>
      <c r="D108" s="26" t="s">
        <v>20</v>
      </c>
      <c r="E108" s="28">
        <f>SUM(F108:J108)</f>
        <v>17000</v>
      </c>
      <c r="F108" s="29">
        <f>F100</f>
        <v>17000</v>
      </c>
      <c r="G108" s="29"/>
      <c r="H108" s="29"/>
      <c r="I108" s="29"/>
      <c r="J108" s="29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17.25" customHeight="1">
      <c r="A109" s="92" t="s">
        <v>77</v>
      </c>
      <c r="B109" s="92" t="s">
        <v>78</v>
      </c>
      <c r="C109" s="103" t="s">
        <v>79</v>
      </c>
      <c r="D109" s="31" t="s">
        <v>19</v>
      </c>
      <c r="E109" s="16">
        <f>G109+H109+I109+J109</f>
        <v>4000</v>
      </c>
      <c r="F109" s="32"/>
      <c r="G109" s="52">
        <v>1000</v>
      </c>
      <c r="H109" s="52">
        <v>1000</v>
      </c>
      <c r="I109" s="52">
        <v>1000</v>
      </c>
      <c r="J109" s="52">
        <v>1000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49.5" customHeight="1">
      <c r="A110" s="92"/>
      <c r="B110" s="92"/>
      <c r="C110" s="103"/>
      <c r="D110" s="14" t="s">
        <v>18</v>
      </c>
      <c r="E110" s="16">
        <f>F110+G110+H110+I110+J110</f>
        <v>5400</v>
      </c>
      <c r="F110" s="24">
        <v>800</v>
      </c>
      <c r="G110" s="53">
        <v>1200</v>
      </c>
      <c r="H110" s="53">
        <v>1600</v>
      </c>
      <c r="I110" s="53">
        <v>800</v>
      </c>
      <c r="J110" s="53">
        <v>1000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ht="16.5" customHeight="1">
      <c r="A111" s="104"/>
      <c r="B111" s="90" t="s">
        <v>80</v>
      </c>
      <c r="C111" s="91"/>
      <c r="D111" s="26" t="s">
        <v>19</v>
      </c>
      <c r="E111" s="28">
        <f>SUM(F111:J111)</f>
        <v>4000</v>
      </c>
      <c r="F111" s="29"/>
      <c r="G111" s="29">
        <f>G109</f>
        <v>1000</v>
      </c>
      <c r="H111" s="29">
        <f>H109</f>
        <v>1000</v>
      </c>
      <c r="I111" s="29">
        <f>I109</f>
        <v>1000</v>
      </c>
      <c r="J111" s="29">
        <f>J109</f>
        <v>1000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ht="48" customHeight="1">
      <c r="A112" s="104"/>
      <c r="B112" s="90"/>
      <c r="C112" s="91"/>
      <c r="D112" s="26" t="s">
        <v>18</v>
      </c>
      <c r="E112" s="28">
        <f>SUM(F112:J112)</f>
        <v>5400</v>
      </c>
      <c r="F112" s="29">
        <f>F110</f>
        <v>800</v>
      </c>
      <c r="G112" s="29">
        <f>G110</f>
        <v>1200</v>
      </c>
      <c r="H112" s="29">
        <f>H110</f>
        <v>1600</v>
      </c>
      <c r="I112" s="29">
        <f>I110</f>
        <v>800</v>
      </c>
      <c r="J112" s="29">
        <f>J110</f>
        <v>1000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13" s="56" customFormat="1" ht="33" customHeight="1">
      <c r="A113" s="84" t="s">
        <v>81</v>
      </c>
      <c r="B113" s="105" t="s">
        <v>82</v>
      </c>
      <c r="C113" s="106" t="s">
        <v>83</v>
      </c>
      <c r="D113" s="106" t="s">
        <v>12</v>
      </c>
      <c r="E113" s="107">
        <f>F113+G113+H113+I113+J113</f>
        <v>150000</v>
      </c>
      <c r="F113" s="108">
        <v>30000</v>
      </c>
      <c r="G113" s="108">
        <v>30000</v>
      </c>
      <c r="H113" s="108">
        <v>30000</v>
      </c>
      <c r="I113" s="108">
        <v>30000</v>
      </c>
      <c r="J113" s="108">
        <v>30000</v>
      </c>
      <c r="K113" s="55"/>
      <c r="L113" s="55"/>
      <c r="M113" s="55"/>
    </row>
    <row r="114" spans="1:13" s="56" customFormat="1" ht="15.75" customHeight="1">
      <c r="A114" s="84"/>
      <c r="B114" s="105"/>
      <c r="C114" s="106"/>
      <c r="D114" s="106"/>
      <c r="E114" s="107"/>
      <c r="F114" s="108"/>
      <c r="G114" s="108"/>
      <c r="H114" s="108"/>
      <c r="I114" s="108"/>
      <c r="J114" s="108"/>
      <c r="K114" s="55"/>
      <c r="L114" s="55"/>
      <c r="M114" s="55"/>
    </row>
    <row r="115" spans="1:13" s="56" customFormat="1" ht="68.25" customHeight="1">
      <c r="A115" s="84"/>
      <c r="B115" s="105"/>
      <c r="C115" s="44" t="s">
        <v>84</v>
      </c>
      <c r="D115" s="44" t="s">
        <v>12</v>
      </c>
      <c r="E115" s="29">
        <f>SUM(F115:J115)</f>
        <v>5247</v>
      </c>
      <c r="F115" s="54">
        <f>847</f>
        <v>847</v>
      </c>
      <c r="G115" s="54">
        <v>950</v>
      </c>
      <c r="H115" s="54">
        <v>1050</v>
      </c>
      <c r="I115" s="54">
        <v>1150</v>
      </c>
      <c r="J115" s="54">
        <v>1250</v>
      </c>
      <c r="K115" s="55"/>
      <c r="L115" s="55"/>
      <c r="M115" s="55"/>
    </row>
    <row r="116" spans="1:13" s="56" customFormat="1" ht="29.25" customHeight="1">
      <c r="A116" s="91"/>
      <c r="B116" s="90" t="s">
        <v>85</v>
      </c>
      <c r="C116" s="91"/>
      <c r="D116" s="90" t="s">
        <v>12</v>
      </c>
      <c r="E116" s="109">
        <f aca="true" t="shared" si="2" ref="E116:J116">E113+E115</f>
        <v>155247</v>
      </c>
      <c r="F116" s="109">
        <f t="shared" si="2"/>
        <v>30847</v>
      </c>
      <c r="G116" s="109">
        <f t="shared" si="2"/>
        <v>30950</v>
      </c>
      <c r="H116" s="109">
        <f t="shared" si="2"/>
        <v>31050</v>
      </c>
      <c r="I116" s="109">
        <f t="shared" si="2"/>
        <v>31150</v>
      </c>
      <c r="J116" s="109">
        <f t="shared" si="2"/>
        <v>31250</v>
      </c>
      <c r="K116" s="55"/>
      <c r="L116" s="55"/>
      <c r="M116" s="55"/>
    </row>
    <row r="117" spans="1:13" s="56" customFormat="1" ht="25.5" customHeight="1">
      <c r="A117" s="91"/>
      <c r="B117" s="90"/>
      <c r="C117" s="91"/>
      <c r="D117" s="90"/>
      <c r="E117" s="109"/>
      <c r="F117" s="109"/>
      <c r="G117" s="109"/>
      <c r="H117" s="109"/>
      <c r="I117" s="109"/>
      <c r="J117" s="109"/>
      <c r="K117" s="55"/>
      <c r="L117" s="55"/>
      <c r="M117" s="55"/>
    </row>
    <row r="118" spans="1:59" ht="16.5" customHeight="1">
      <c r="A118" s="110" t="s">
        <v>86</v>
      </c>
      <c r="B118" s="110"/>
      <c r="C118" s="110"/>
      <c r="D118" s="57" t="s">
        <v>87</v>
      </c>
      <c r="E118" s="58">
        <f>E37+E45+E46+E47+E64+E65+E66+E67+E87+E88+E89+E104+E105+E106+E107+E108+E111+E112+E116</f>
        <v>2194576.7029999997</v>
      </c>
      <c r="F118" s="59">
        <f>SUM(F119:F124)</f>
        <v>318209.218</v>
      </c>
      <c r="G118" s="59">
        <f>SUM(G119:G124)</f>
        <v>526543.69</v>
      </c>
      <c r="H118" s="59">
        <f>SUM(H119:H124)</f>
        <v>484447.675</v>
      </c>
      <c r="I118" s="59">
        <f>SUM(I119:I124)</f>
        <v>474555.875</v>
      </c>
      <c r="J118" s="59">
        <f>SUM(J119:J124)</f>
        <v>390820.245</v>
      </c>
      <c r="K118" s="2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6.5" customHeight="1">
      <c r="A119" s="90" t="s">
        <v>88</v>
      </c>
      <c r="B119" s="90"/>
      <c r="C119" s="90"/>
      <c r="D119" s="60" t="s">
        <v>12</v>
      </c>
      <c r="E119" s="28">
        <f>F119+G119+H119+I119+J119</f>
        <v>852527.7470000001</v>
      </c>
      <c r="F119" s="18">
        <f>F45+F64+F87+F104+F116</f>
        <v>211853.962</v>
      </c>
      <c r="G119" s="18">
        <f>G37+G45+G64+G87+G104+G116</f>
        <v>164420.46000000002</v>
      </c>
      <c r="H119" s="18">
        <f>H37+H64+H87+H104+H116</f>
        <v>148293.64500000002</v>
      </c>
      <c r="I119" s="18">
        <f>I37+I64+I104+I116+I87</f>
        <v>164352.655</v>
      </c>
      <c r="J119" s="18">
        <f>J37+J64+J104+J116+J87</f>
        <v>163607.025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6.5" customHeight="1">
      <c r="A120" s="90"/>
      <c r="B120" s="90"/>
      <c r="C120" s="90"/>
      <c r="D120" s="60" t="s">
        <v>14</v>
      </c>
      <c r="E120" s="28">
        <f>F120+G120+H120+I120+J120</f>
        <v>1103852.9</v>
      </c>
      <c r="F120" s="18">
        <f>F65</f>
        <v>71250</v>
      </c>
      <c r="G120" s="18">
        <f>G65+G105</f>
        <v>299963.23</v>
      </c>
      <c r="H120" s="18">
        <f>H65+H105</f>
        <v>267963.23</v>
      </c>
      <c r="I120" s="18">
        <f>I65+I105</f>
        <v>267963.22</v>
      </c>
      <c r="J120" s="18">
        <f>J65+J105</f>
        <v>196713.22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33" customHeight="1">
      <c r="A121" s="90"/>
      <c r="B121" s="90"/>
      <c r="C121" s="90"/>
      <c r="D121" s="60" t="s">
        <v>18</v>
      </c>
      <c r="E121" s="28">
        <f>F121+G121+H121+I121+J121</f>
        <v>124720.18</v>
      </c>
      <c r="F121" s="18">
        <f>F46+F66+F89+F112</f>
        <v>13629.38</v>
      </c>
      <c r="G121" s="18">
        <f>G46+G66+G89+G106+G112</f>
        <v>44160</v>
      </c>
      <c r="H121" s="18">
        <f>H46+H66+H89+H106+H112</f>
        <v>50190.8</v>
      </c>
      <c r="I121" s="18">
        <f>I46+I66+I89+I106+I112</f>
        <v>14240</v>
      </c>
      <c r="J121" s="18">
        <f>J46+J66+J112</f>
        <v>2500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6.5" customHeight="1">
      <c r="A122" s="90"/>
      <c r="B122" s="90"/>
      <c r="C122" s="90"/>
      <c r="D122" s="61" t="s">
        <v>19</v>
      </c>
      <c r="E122" s="28">
        <f>F122+G122+H122+I122+J122</f>
        <v>95000</v>
      </c>
      <c r="F122" s="18">
        <f>F47+F88</f>
        <v>3000</v>
      </c>
      <c r="G122" s="18">
        <f>G47+G67+G88+G111</f>
        <v>18000</v>
      </c>
      <c r="H122" s="18">
        <f>H47+H67+H88+H111</f>
        <v>18000</v>
      </c>
      <c r="I122" s="18">
        <f>I47+I67+I88+I111</f>
        <v>28000</v>
      </c>
      <c r="J122" s="18">
        <f>J67+J47+J88+J111</f>
        <v>28000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6.5" customHeight="1">
      <c r="A123" s="90"/>
      <c r="B123" s="90"/>
      <c r="C123" s="90"/>
      <c r="D123" s="61" t="s">
        <v>76</v>
      </c>
      <c r="E123" s="28">
        <f>F123</f>
        <v>1475.876</v>
      </c>
      <c r="F123" s="18">
        <f>F107</f>
        <v>1475.876</v>
      </c>
      <c r="G123" s="18"/>
      <c r="H123" s="18"/>
      <c r="I123" s="18"/>
      <c r="J123" s="18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23.25" customHeight="1">
      <c r="A124" s="90"/>
      <c r="B124" s="90"/>
      <c r="C124" s="90"/>
      <c r="D124" s="62" t="s">
        <v>20</v>
      </c>
      <c r="E124" s="28">
        <f>SUM(F124:J124)</f>
        <v>17000</v>
      </c>
      <c r="F124" s="63">
        <f>F108</f>
        <v>17000</v>
      </c>
      <c r="G124" s="63"/>
      <c r="H124" s="63"/>
      <c r="I124" s="63"/>
      <c r="J124" s="6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5.75" customHeight="1">
      <c r="A125" s="111" t="s">
        <v>89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84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5" customHeight="1">
      <c r="A127" s="64"/>
      <c r="B127" s="64"/>
      <c r="C127" s="65"/>
      <c r="D127" s="64"/>
      <c r="E127" s="66"/>
      <c r="F127" s="67"/>
      <c r="G127" s="67"/>
      <c r="H127" s="67"/>
      <c r="I127" s="67"/>
      <c r="J127" s="6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5" customHeight="1">
      <c r="A128" s="64"/>
      <c r="B128" s="64"/>
      <c r="C128" s="65"/>
      <c r="D128" s="64"/>
      <c r="E128" s="66"/>
      <c r="F128" s="67"/>
      <c r="G128" s="67"/>
      <c r="H128" s="67"/>
      <c r="I128" s="67"/>
      <c r="J128" s="6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5" customHeight="1">
      <c r="A129" s="64"/>
      <c r="B129" s="64"/>
      <c r="C129" s="65"/>
      <c r="D129" s="64"/>
      <c r="E129" s="66"/>
      <c r="F129" s="67"/>
      <c r="G129" s="67"/>
      <c r="H129" s="67"/>
      <c r="I129" s="67"/>
      <c r="J129" s="67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t="15" customHeight="1">
      <c r="A130" s="64"/>
      <c r="B130" s="64"/>
      <c r="C130" s="65"/>
      <c r="D130" s="64"/>
      <c r="E130" s="66"/>
      <c r="F130" s="67"/>
      <c r="G130" s="67"/>
      <c r="H130" s="67"/>
      <c r="I130" s="67"/>
      <c r="J130" s="67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t="15" customHeight="1">
      <c r="A131" s="64"/>
      <c r="B131" s="68"/>
      <c r="C131" s="69"/>
      <c r="D131" s="68"/>
      <c r="E131" s="70"/>
      <c r="F131" s="71"/>
      <c r="G131" s="71"/>
      <c r="H131" s="71"/>
      <c r="I131" s="71"/>
      <c r="J131" s="72"/>
      <c r="K131"/>
      <c r="L131"/>
      <c r="M131"/>
      <c r="N131"/>
      <c r="O131" s="73"/>
      <c r="P131"/>
      <c r="Q131" s="73"/>
      <c r="R131"/>
      <c r="S131" s="73"/>
      <c r="T131"/>
      <c r="U131" s="73"/>
      <c r="V131"/>
      <c r="W131" s="73"/>
      <c r="X131"/>
      <c r="Y131" s="73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t="15" customHeight="1">
      <c r="A132" s="64"/>
      <c r="B132" s="68"/>
      <c r="C132" s="69"/>
      <c r="D132" s="68"/>
      <c r="E132" s="70"/>
      <c r="F132" s="71"/>
      <c r="G132" s="71"/>
      <c r="H132" s="71"/>
      <c r="I132" s="71"/>
      <c r="J132" s="7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5" customHeight="1">
      <c r="A133" s="64"/>
      <c r="B133" s="68"/>
      <c r="C133" s="69"/>
      <c r="D133" s="68"/>
      <c r="E133" s="70"/>
      <c r="F133" s="71"/>
      <c r="G133" s="71"/>
      <c r="H133" s="71"/>
      <c r="I133" s="71"/>
      <c r="J133" s="7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5" customHeight="1">
      <c r="A134" s="64"/>
      <c r="B134" s="68"/>
      <c r="C134" s="69"/>
      <c r="D134" s="68"/>
      <c r="E134" s="70"/>
      <c r="F134" s="71"/>
      <c r="G134" s="71"/>
      <c r="H134" s="71"/>
      <c r="I134" s="71"/>
      <c r="J134" s="7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5" customHeight="1">
      <c r="A135" s="64"/>
      <c r="B135" s="68"/>
      <c r="C135" s="69"/>
      <c r="D135" s="68"/>
      <c r="E135" s="70"/>
      <c r="F135" s="71"/>
      <c r="G135" s="71"/>
      <c r="H135" s="71"/>
      <c r="I135" s="71"/>
      <c r="J135" s="71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5" customHeight="1">
      <c r="A136" s="64"/>
      <c r="B136" s="68"/>
      <c r="C136" s="69"/>
      <c r="D136" s="68"/>
      <c r="E136" s="70"/>
      <c r="F136" s="71"/>
      <c r="G136" s="71"/>
      <c r="H136" s="71"/>
      <c r="I136" s="71"/>
      <c r="J136" s="7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5" customHeight="1">
      <c r="A137" s="64"/>
      <c r="B137" s="68"/>
      <c r="C137" s="69"/>
      <c r="D137" s="68"/>
      <c r="E137" s="70"/>
      <c r="F137" s="71"/>
      <c r="G137" s="71"/>
      <c r="H137" s="71"/>
      <c r="I137" s="71"/>
      <c r="J137" s="71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5" customHeight="1">
      <c r="A138" s="64"/>
      <c r="B138" s="68"/>
      <c r="C138" s="69"/>
      <c r="D138" s="68"/>
      <c r="E138" s="70"/>
      <c r="F138" s="71"/>
      <c r="G138" s="71"/>
      <c r="H138" s="71"/>
      <c r="I138" s="71"/>
      <c r="J138" s="71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59" ht="15" customHeight="1">
      <c r="A139" s="64"/>
      <c r="B139" s="68"/>
      <c r="C139" s="69"/>
      <c r="D139" s="68"/>
      <c r="E139" s="70"/>
      <c r="F139" s="71"/>
      <c r="G139" s="71"/>
      <c r="H139" s="71"/>
      <c r="I139" s="71"/>
      <c r="J139" s="71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59" ht="15" customHeight="1">
      <c r="A140" s="64"/>
      <c r="B140" s="68"/>
      <c r="C140" s="69"/>
      <c r="D140" s="68"/>
      <c r="E140" s="70"/>
      <c r="F140" s="71"/>
      <c r="G140" s="71"/>
      <c r="H140" s="71"/>
      <c r="I140" s="71"/>
      <c r="J140" s="71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ht="15" customHeight="1">
      <c r="A141" s="64"/>
      <c r="B141" s="68"/>
      <c r="C141" s="69"/>
      <c r="D141" s="68"/>
      <c r="E141" s="70"/>
      <c r="F141" s="71"/>
      <c r="G141" s="71"/>
      <c r="H141" s="71"/>
      <c r="I141" s="71"/>
      <c r="J141" s="7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59" ht="15" customHeight="1">
      <c r="A142" s="64"/>
      <c r="B142" s="68"/>
      <c r="C142" s="69"/>
      <c r="D142" s="68"/>
      <c r="E142" s="70"/>
      <c r="F142" s="71"/>
      <c r="G142" s="71"/>
      <c r="H142" s="71"/>
      <c r="I142" s="71"/>
      <c r="J142" s="71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59" ht="15" customHeight="1">
      <c r="A143" s="64"/>
      <c r="B143" s="68"/>
      <c r="C143" s="69"/>
      <c r="D143" s="68"/>
      <c r="E143" s="70"/>
      <c r="F143" s="71"/>
      <c r="G143" s="71"/>
      <c r="H143" s="71"/>
      <c r="I143" s="71"/>
      <c r="J143" s="71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59" ht="15" customHeight="1">
      <c r="A144" s="64"/>
      <c r="B144" s="68"/>
      <c r="C144" s="69"/>
      <c r="D144" s="68"/>
      <c r="E144" s="70"/>
      <c r="F144" s="71"/>
      <c r="G144" s="71"/>
      <c r="H144" s="71"/>
      <c r="I144" s="71"/>
      <c r="J144" s="71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</row>
    <row r="145" spans="1:59" ht="15" customHeight="1">
      <c r="A145" s="64"/>
      <c r="B145" s="68"/>
      <c r="C145" s="69"/>
      <c r="D145" s="68"/>
      <c r="E145" s="70"/>
      <c r="F145" s="71"/>
      <c r="G145" s="71"/>
      <c r="H145" s="71"/>
      <c r="I145" s="71"/>
      <c r="J145" s="71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</row>
    <row r="146" spans="1:59" ht="15" customHeight="1">
      <c r="A146" s="64"/>
      <c r="B146" s="68"/>
      <c r="C146" s="69"/>
      <c r="D146" s="68"/>
      <c r="E146" s="70"/>
      <c r="F146" s="71"/>
      <c r="G146" s="71"/>
      <c r="H146" s="71"/>
      <c r="I146" s="71"/>
      <c r="J146" s="71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</row>
    <row r="147" spans="1:59" ht="15" customHeight="1">
      <c r="A147" s="64"/>
      <c r="B147" s="68"/>
      <c r="C147" s="69"/>
      <c r="D147" s="68"/>
      <c r="E147" s="70"/>
      <c r="F147" s="71"/>
      <c r="G147" s="71"/>
      <c r="H147" s="71"/>
      <c r="I147" s="71"/>
      <c r="J147" s="71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</row>
    <row r="148" spans="1:59" ht="15" customHeight="1">
      <c r="A148" s="64"/>
      <c r="B148" s="68"/>
      <c r="C148" s="69"/>
      <c r="D148" s="68"/>
      <c r="E148" s="70"/>
      <c r="F148" s="71"/>
      <c r="G148" s="71"/>
      <c r="H148" s="71"/>
      <c r="I148" s="71"/>
      <c r="J148" s="71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</row>
    <row r="149" spans="1:59" ht="15" customHeight="1">
      <c r="A149" s="64"/>
      <c r="B149" s="68"/>
      <c r="C149" s="69"/>
      <c r="D149" s="68"/>
      <c r="E149" s="70"/>
      <c r="F149" s="71"/>
      <c r="G149" s="71"/>
      <c r="H149" s="71"/>
      <c r="I149" s="71"/>
      <c r="J149" s="71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</row>
    <row r="150" spans="1:59" ht="15" customHeight="1">
      <c r="A150" s="64"/>
      <c r="B150" s="68"/>
      <c r="C150" s="69"/>
      <c r="D150" s="68"/>
      <c r="E150" s="70"/>
      <c r="F150" s="71"/>
      <c r="G150" s="71"/>
      <c r="H150" s="71"/>
      <c r="I150" s="71"/>
      <c r="J150" s="71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</row>
    <row r="151" spans="1:59" ht="15" customHeight="1">
      <c r="A151" s="64"/>
      <c r="B151" s="68"/>
      <c r="C151" s="69"/>
      <c r="D151" s="68"/>
      <c r="E151" s="70"/>
      <c r="F151" s="71"/>
      <c r="G151" s="71"/>
      <c r="H151" s="71"/>
      <c r="I151" s="71"/>
      <c r="J151" s="7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</row>
    <row r="152" spans="1:59" ht="15" customHeight="1">
      <c r="A152" s="64"/>
      <c r="B152" s="68"/>
      <c r="C152" s="69"/>
      <c r="D152" s="68"/>
      <c r="E152" s="70"/>
      <c r="F152" s="71"/>
      <c r="G152" s="71"/>
      <c r="H152" s="71"/>
      <c r="I152" s="71"/>
      <c r="J152" s="71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</row>
    <row r="153" spans="1:59" ht="15" customHeight="1">
      <c r="A153" s="64"/>
      <c r="B153" s="68"/>
      <c r="C153" s="69"/>
      <c r="D153" s="68"/>
      <c r="E153" s="70"/>
      <c r="F153" s="71"/>
      <c r="G153" s="71"/>
      <c r="H153" s="71"/>
      <c r="I153" s="71"/>
      <c r="J153" s="71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</row>
    <row r="154" spans="1:59" ht="15" customHeight="1">
      <c r="A154" s="64"/>
      <c r="B154" s="68"/>
      <c r="C154" s="69"/>
      <c r="D154" s="68"/>
      <c r="E154" s="70"/>
      <c r="F154" s="71"/>
      <c r="G154" s="71"/>
      <c r="H154" s="71"/>
      <c r="I154" s="71"/>
      <c r="J154" s="71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</row>
    <row r="155" spans="1:59" ht="15" customHeight="1">
      <c r="A155" s="64"/>
      <c r="B155" s="68"/>
      <c r="C155" s="69"/>
      <c r="D155" s="68"/>
      <c r="E155" s="70"/>
      <c r="F155" s="71"/>
      <c r="G155" s="71"/>
      <c r="H155" s="71"/>
      <c r="I155" s="71"/>
      <c r="J155" s="71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</row>
    <row r="156" spans="1:59" ht="15" customHeight="1">
      <c r="A156" s="64"/>
      <c r="B156" s="68"/>
      <c r="C156" s="69"/>
      <c r="D156" s="68"/>
      <c r="E156" s="70"/>
      <c r="F156" s="71"/>
      <c r="G156" s="71"/>
      <c r="H156" s="71"/>
      <c r="I156" s="71"/>
      <c r="J156" s="71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ht="15" customHeight="1">
      <c r="A157" s="64"/>
      <c r="B157" s="68"/>
      <c r="C157" s="69"/>
      <c r="D157" s="68"/>
      <c r="E157" s="70"/>
      <c r="F157" s="71"/>
      <c r="G157" s="71"/>
      <c r="H157" s="71"/>
      <c r="I157" s="71"/>
      <c r="J157" s="71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t="15" customHeight="1">
      <c r="A158" s="64"/>
      <c r="B158" s="68"/>
      <c r="C158" s="69"/>
      <c r="D158" s="68"/>
      <c r="E158" s="70"/>
      <c r="F158" s="71"/>
      <c r="G158" s="71"/>
      <c r="H158" s="71"/>
      <c r="I158" s="71"/>
      <c r="J158" s="71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ht="15" customHeight="1">
      <c r="A159" s="64"/>
      <c r="B159" s="68"/>
      <c r="C159" s="69"/>
      <c r="D159" s="68"/>
      <c r="E159" s="70"/>
      <c r="F159" s="71"/>
      <c r="G159" s="71"/>
      <c r="H159" s="71"/>
      <c r="I159" s="71"/>
      <c r="J159" s="71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59" ht="15" customHeight="1">
      <c r="A160" s="64"/>
      <c r="B160" s="68"/>
      <c r="C160" s="69"/>
      <c r="D160" s="68"/>
      <c r="E160" s="70"/>
      <c r="F160" s="71"/>
      <c r="G160" s="71"/>
      <c r="H160" s="71"/>
      <c r="I160" s="71"/>
      <c r="J160" s="71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ht="15" customHeight="1">
      <c r="A161" s="64"/>
      <c r="B161" s="68"/>
      <c r="C161" s="69"/>
      <c r="D161" s="68"/>
      <c r="E161" s="70"/>
      <c r="F161" s="71"/>
      <c r="G161" s="71"/>
      <c r="H161" s="71"/>
      <c r="I161" s="71"/>
      <c r="J161" s="7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ht="15" customHeight="1">
      <c r="A162" s="64"/>
      <c r="B162" s="68"/>
      <c r="C162" s="69"/>
      <c r="D162" s="68"/>
      <c r="E162" s="70"/>
      <c r="F162" s="71"/>
      <c r="G162" s="71"/>
      <c r="H162" s="71"/>
      <c r="I162" s="71"/>
      <c r="J162" s="71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ht="15" customHeight="1">
      <c r="A163" s="64"/>
      <c r="B163" s="68"/>
      <c r="C163" s="69"/>
      <c r="D163" s="68"/>
      <c r="E163" s="70"/>
      <c r="F163" s="71"/>
      <c r="G163" s="71"/>
      <c r="H163" s="71"/>
      <c r="I163" s="71"/>
      <c r="J163" s="71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ht="15" customHeight="1">
      <c r="A164" s="64"/>
      <c r="B164" s="68"/>
      <c r="C164" s="69"/>
      <c r="D164" s="68"/>
      <c r="E164" s="70"/>
      <c r="F164" s="71"/>
      <c r="G164" s="71"/>
      <c r="H164" s="71"/>
      <c r="I164" s="71"/>
      <c r="J164" s="71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ht="15" customHeight="1">
      <c r="A165" s="64"/>
      <c r="B165" s="68"/>
      <c r="C165" s="69"/>
      <c r="D165" s="68"/>
      <c r="E165" s="70"/>
      <c r="F165" s="71"/>
      <c r="G165" s="71"/>
      <c r="H165" s="71"/>
      <c r="I165" s="71"/>
      <c r="J165" s="71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ht="15" customHeight="1">
      <c r="A166" s="64"/>
      <c r="B166" s="68"/>
      <c r="C166" s="69"/>
      <c r="D166" s="68"/>
      <c r="E166" s="70"/>
      <c r="F166" s="71"/>
      <c r="G166" s="71"/>
      <c r="H166" s="71"/>
      <c r="I166" s="71"/>
      <c r="J166" s="71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</row>
    <row r="167" spans="1:59" ht="15" customHeight="1">
      <c r="A167" s="64"/>
      <c r="B167" s="68"/>
      <c r="C167" s="69"/>
      <c r="D167" s="68"/>
      <c r="E167" s="70"/>
      <c r="F167" s="71"/>
      <c r="G167" s="71"/>
      <c r="H167" s="71"/>
      <c r="I167" s="71"/>
      <c r="J167" s="71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</row>
    <row r="168" spans="1:59" ht="15" customHeight="1">
      <c r="A168" s="64"/>
      <c r="B168" s="68"/>
      <c r="C168" s="69"/>
      <c r="D168" s="68"/>
      <c r="E168" s="70"/>
      <c r="F168" s="71"/>
      <c r="G168" s="71"/>
      <c r="H168" s="71"/>
      <c r="I168" s="71"/>
      <c r="J168" s="71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</row>
    <row r="169" spans="1:59" ht="15" customHeight="1">
      <c r="A169" s="64"/>
      <c r="B169" s="68"/>
      <c r="C169" s="69"/>
      <c r="D169" s="68"/>
      <c r="E169" s="70"/>
      <c r="F169" s="71"/>
      <c r="G169" s="71"/>
      <c r="H169" s="71"/>
      <c r="I169" s="71"/>
      <c r="J169" s="71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ht="15" customHeight="1">
      <c r="A170" s="64"/>
      <c r="B170" s="68"/>
      <c r="C170" s="69"/>
      <c r="D170" s="68"/>
      <c r="E170" s="70"/>
      <c r="F170" s="71"/>
      <c r="G170" s="71"/>
      <c r="H170" s="71"/>
      <c r="I170" s="71"/>
      <c r="J170" s="71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ht="15" customHeight="1">
      <c r="A171" s="64"/>
      <c r="B171" s="68"/>
      <c r="C171" s="69"/>
      <c r="D171" s="68"/>
      <c r="E171" s="70"/>
      <c r="F171" s="71"/>
      <c r="G171" s="71"/>
      <c r="H171" s="71"/>
      <c r="I171" s="71"/>
      <c r="J171" s="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ht="15" customHeight="1">
      <c r="A172" s="64"/>
      <c r="B172" s="68"/>
      <c r="C172" s="69"/>
      <c r="D172" s="68"/>
      <c r="E172" s="70"/>
      <c r="F172" s="71"/>
      <c r="G172" s="71"/>
      <c r="H172" s="71"/>
      <c r="I172" s="71"/>
      <c r="J172" s="71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ht="15" customHeight="1">
      <c r="A173" s="64"/>
      <c r="B173" s="68"/>
      <c r="C173" s="69"/>
      <c r="D173" s="68"/>
      <c r="E173" s="70"/>
      <c r="F173" s="71"/>
      <c r="G173" s="71"/>
      <c r="H173" s="71"/>
      <c r="I173" s="71"/>
      <c r="J173" s="71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ht="15" customHeight="1">
      <c r="A174" s="64"/>
      <c r="B174" s="68"/>
      <c r="C174" s="69"/>
      <c r="D174" s="68"/>
      <c r="E174" s="70"/>
      <c r="F174" s="71"/>
      <c r="G174" s="71"/>
      <c r="H174" s="71"/>
      <c r="I174" s="71"/>
      <c r="J174" s="71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t="15" customHeight="1">
      <c r="A175" s="64"/>
      <c r="B175" s="68"/>
      <c r="C175" s="69"/>
      <c r="D175" s="68"/>
      <c r="E175" s="70"/>
      <c r="F175" s="71"/>
      <c r="G175" s="71"/>
      <c r="H175" s="71"/>
      <c r="I175" s="71"/>
      <c r="J175" s="71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ht="15" customHeight="1">
      <c r="A176" s="64"/>
      <c r="B176" s="68"/>
      <c r="C176" s="69"/>
      <c r="D176" s="68"/>
      <c r="E176" s="70"/>
      <c r="F176" s="71"/>
      <c r="G176" s="71"/>
      <c r="H176" s="71"/>
      <c r="I176" s="71"/>
      <c r="J176" s="71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ht="15" customHeight="1">
      <c r="A177" s="64"/>
      <c r="B177" s="68"/>
      <c r="C177" s="69"/>
      <c r="D177" s="68"/>
      <c r="E177" s="70"/>
      <c r="F177" s="71"/>
      <c r="G177" s="71"/>
      <c r="H177" s="71"/>
      <c r="I177" s="71"/>
      <c r="J177" s="71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ht="15" customHeight="1">
      <c r="A178" s="64"/>
      <c r="B178" s="68"/>
      <c r="C178" s="69"/>
      <c r="D178" s="68"/>
      <c r="E178" s="70"/>
      <c r="F178" s="71"/>
      <c r="G178" s="71"/>
      <c r="H178" s="71"/>
      <c r="I178" s="71"/>
      <c r="J178" s="71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ht="15" customHeight="1">
      <c r="A179" s="64"/>
      <c r="B179" s="68"/>
      <c r="C179" s="69"/>
      <c r="D179" s="68"/>
      <c r="E179" s="70"/>
      <c r="F179" s="71"/>
      <c r="G179" s="71"/>
      <c r="H179" s="71"/>
      <c r="I179" s="71"/>
      <c r="J179" s="71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ht="15" customHeight="1">
      <c r="A180" s="64"/>
      <c r="B180" s="68"/>
      <c r="C180" s="69"/>
      <c r="D180" s="68"/>
      <c r="E180" s="70"/>
      <c r="F180" s="71"/>
      <c r="G180" s="71"/>
      <c r="H180" s="71"/>
      <c r="I180" s="71"/>
      <c r="J180" s="71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59" ht="15" customHeight="1">
      <c r="A181" s="64"/>
      <c r="B181" s="68"/>
      <c r="C181" s="69"/>
      <c r="D181" s="68"/>
      <c r="E181" s="70"/>
      <c r="F181" s="71"/>
      <c r="G181" s="71"/>
      <c r="H181" s="71"/>
      <c r="I181" s="71"/>
      <c r="J181" s="7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59" ht="15" customHeight="1">
      <c r="A182" s="64"/>
      <c r="B182" s="68"/>
      <c r="C182" s="69"/>
      <c r="D182" s="68"/>
      <c r="E182" s="70"/>
      <c r="F182" s="71"/>
      <c r="G182" s="71"/>
      <c r="H182" s="71"/>
      <c r="I182" s="71"/>
      <c r="J182" s="71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ht="15" customHeight="1">
      <c r="A183" s="64"/>
      <c r="B183" s="68"/>
      <c r="C183" s="69"/>
      <c r="D183" s="68"/>
      <c r="E183" s="70"/>
      <c r="F183" s="71"/>
      <c r="G183" s="71"/>
      <c r="H183" s="71"/>
      <c r="I183" s="71"/>
      <c r="J183" s="71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ht="15" customHeight="1">
      <c r="A184" s="64"/>
      <c r="B184" s="68"/>
      <c r="C184" s="69"/>
      <c r="D184" s="68"/>
      <c r="E184" s="70"/>
      <c r="F184" s="71"/>
      <c r="G184" s="71"/>
      <c r="H184" s="71"/>
      <c r="I184" s="71"/>
      <c r="J184" s="71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ht="15" customHeight="1">
      <c r="A185" s="64"/>
      <c r="B185" s="68"/>
      <c r="C185" s="69"/>
      <c r="D185" s="68"/>
      <c r="E185" s="70"/>
      <c r="F185" s="71"/>
      <c r="G185" s="71"/>
      <c r="H185" s="71"/>
      <c r="I185" s="71"/>
      <c r="J185" s="71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ht="15" customHeight="1">
      <c r="A186" s="64"/>
      <c r="B186" s="68"/>
      <c r="C186" s="69"/>
      <c r="D186" s="68"/>
      <c r="E186" s="70"/>
      <c r="F186" s="71"/>
      <c r="G186" s="71"/>
      <c r="H186" s="71"/>
      <c r="I186" s="71"/>
      <c r="J186" s="71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ht="15" customHeight="1">
      <c r="A187" s="64"/>
      <c r="B187" s="68"/>
      <c r="C187" s="69"/>
      <c r="D187" s="68"/>
      <c r="E187" s="70"/>
      <c r="F187" s="71"/>
      <c r="G187" s="71"/>
      <c r="H187" s="71"/>
      <c r="I187" s="71"/>
      <c r="J187" s="71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ht="15" customHeight="1">
      <c r="A188" s="64"/>
      <c r="B188" s="68"/>
      <c r="C188" s="69"/>
      <c r="D188" s="68"/>
      <c r="E188" s="70"/>
      <c r="F188" s="71"/>
      <c r="G188" s="71"/>
      <c r="H188" s="71"/>
      <c r="I188" s="71"/>
      <c r="J188" s="71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ht="15" customHeight="1">
      <c r="A189" s="64"/>
      <c r="B189" s="68"/>
      <c r="C189" s="69"/>
      <c r="D189" s="68"/>
      <c r="E189" s="70"/>
      <c r="F189" s="71"/>
      <c r="G189" s="71"/>
      <c r="H189" s="71"/>
      <c r="I189" s="71"/>
      <c r="J189" s="71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t="15" customHeight="1">
      <c r="A190" s="64"/>
      <c r="B190" s="68"/>
      <c r="C190" s="69"/>
      <c r="D190" s="68"/>
      <c r="E190" s="70"/>
      <c r="F190" s="71"/>
      <c r="G190" s="71"/>
      <c r="H190" s="71"/>
      <c r="I190" s="71"/>
      <c r="J190" s="71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ht="15" customHeight="1">
      <c r="A191" s="64"/>
      <c r="B191" s="68"/>
      <c r="C191" s="69"/>
      <c r="D191" s="68"/>
      <c r="E191" s="70"/>
      <c r="F191" s="71"/>
      <c r="G191" s="71"/>
      <c r="H191" s="71"/>
      <c r="I191" s="71"/>
      <c r="J191" s="7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ht="15" customHeight="1">
      <c r="A192" s="64"/>
      <c r="B192" s="68"/>
      <c r="C192" s="69"/>
      <c r="D192" s="68"/>
      <c r="E192" s="70"/>
      <c r="F192" s="71"/>
      <c r="G192" s="71"/>
      <c r="H192" s="71"/>
      <c r="I192" s="71"/>
      <c r="J192" s="71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ht="15" customHeight="1">
      <c r="A193" s="64"/>
      <c r="B193" s="68"/>
      <c r="C193" s="69"/>
      <c r="D193" s="68"/>
      <c r="E193" s="70"/>
      <c r="F193" s="71"/>
      <c r="G193" s="71"/>
      <c r="H193" s="71"/>
      <c r="I193" s="71"/>
      <c r="J193" s="71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ht="15" customHeight="1">
      <c r="A194" s="64"/>
      <c r="B194" s="68"/>
      <c r="C194" s="69"/>
      <c r="D194" s="68"/>
      <c r="E194" s="70"/>
      <c r="F194" s="71"/>
      <c r="G194" s="71"/>
      <c r="H194" s="71"/>
      <c r="I194" s="71"/>
      <c r="J194" s="71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ht="15" customHeight="1">
      <c r="A195" s="64"/>
      <c r="B195" s="68"/>
      <c r="C195" s="69"/>
      <c r="D195" s="68"/>
      <c r="E195" s="70"/>
      <c r="F195" s="71"/>
      <c r="G195" s="71"/>
      <c r="H195" s="71"/>
      <c r="I195" s="71"/>
      <c r="J195" s="71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ht="15" customHeight="1">
      <c r="A196" s="64"/>
      <c r="B196" s="68"/>
      <c r="C196" s="69"/>
      <c r="D196" s="68"/>
      <c r="E196" s="70"/>
      <c r="F196" s="71"/>
      <c r="G196" s="71"/>
      <c r="H196" s="71"/>
      <c r="I196" s="71"/>
      <c r="J196" s="71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ht="15" customHeight="1">
      <c r="A197" s="64"/>
      <c r="B197" s="68"/>
      <c r="C197" s="69"/>
      <c r="D197" s="68"/>
      <c r="E197" s="70"/>
      <c r="F197" s="71"/>
      <c r="G197" s="71"/>
      <c r="H197" s="71"/>
      <c r="I197" s="71"/>
      <c r="J197" s="71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5" customHeight="1">
      <c r="A198" s="64"/>
      <c r="B198" s="68"/>
      <c r="C198" s="69"/>
      <c r="D198" s="68"/>
      <c r="E198" s="70"/>
      <c r="F198" s="71"/>
      <c r="G198" s="71"/>
      <c r="H198" s="71"/>
      <c r="I198" s="71"/>
      <c r="J198" s="71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t="15" customHeight="1">
      <c r="A199" s="64"/>
      <c r="B199" s="68"/>
      <c r="C199" s="69"/>
      <c r="D199" s="68"/>
      <c r="E199" s="70"/>
      <c r="F199" s="71"/>
      <c r="G199" s="71"/>
      <c r="H199" s="71"/>
      <c r="I199" s="71"/>
      <c r="J199" s="71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ht="15" customHeight="1">
      <c r="A200" s="64"/>
      <c r="B200" s="68"/>
      <c r="C200" s="69"/>
      <c r="D200" s="68"/>
      <c r="E200" s="70"/>
      <c r="F200" s="71"/>
      <c r="G200" s="71"/>
      <c r="H200" s="71"/>
      <c r="I200" s="71"/>
      <c r="J200" s="71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ht="15" customHeight="1">
      <c r="A201" s="64"/>
      <c r="B201" s="68"/>
      <c r="C201" s="69"/>
      <c r="D201" s="68"/>
      <c r="E201" s="70"/>
      <c r="F201" s="71"/>
      <c r="G201" s="71"/>
      <c r="H201" s="71"/>
      <c r="I201" s="71"/>
      <c r="J201" s="7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ht="15" customHeight="1">
      <c r="A202" s="64"/>
      <c r="B202" s="68"/>
      <c r="C202" s="69"/>
      <c r="D202" s="68"/>
      <c r="E202" s="70"/>
      <c r="F202" s="71"/>
      <c r="G202" s="71"/>
      <c r="H202" s="71"/>
      <c r="I202" s="71"/>
      <c r="J202" s="71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ht="15" customHeight="1">
      <c r="A203" s="64"/>
      <c r="B203" s="68"/>
      <c r="C203" s="69"/>
      <c r="D203" s="68"/>
      <c r="E203" s="70"/>
      <c r="F203" s="71"/>
      <c r="G203" s="71"/>
      <c r="H203" s="71"/>
      <c r="I203" s="71"/>
      <c r="J203" s="71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ht="15" customHeight="1">
      <c r="A204" s="64"/>
      <c r="B204" s="68"/>
      <c r="C204" s="69"/>
      <c r="D204" s="68"/>
      <c r="E204" s="70"/>
      <c r="F204" s="71"/>
      <c r="G204" s="71"/>
      <c r="H204" s="71"/>
      <c r="I204" s="71"/>
      <c r="J204" s="7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ht="15" customHeight="1">
      <c r="A205" s="64"/>
      <c r="B205" s="68"/>
      <c r="C205" s="69"/>
      <c r="D205" s="68"/>
      <c r="E205" s="70"/>
      <c r="F205" s="71"/>
      <c r="G205" s="71"/>
      <c r="H205" s="71"/>
      <c r="I205" s="71"/>
      <c r="J205" s="71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>
      <c r="A206" s="64"/>
      <c r="B206" s="68"/>
      <c r="C206" s="69"/>
      <c r="D206" s="68"/>
      <c r="E206" s="70"/>
      <c r="F206" s="71"/>
      <c r="G206" s="71"/>
      <c r="H206" s="71"/>
      <c r="I206" s="71"/>
      <c r="J206" s="71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ht="15" customHeight="1">
      <c r="A207" s="64"/>
      <c r="B207" s="68"/>
      <c r="C207" s="69"/>
      <c r="D207" s="68"/>
      <c r="E207" s="70"/>
      <c r="F207" s="71"/>
      <c r="G207" s="71"/>
      <c r="H207" s="71"/>
      <c r="I207" s="71"/>
      <c r="J207" s="71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ht="15" customHeight="1">
      <c r="A208" s="64"/>
      <c r="B208" s="68"/>
      <c r="C208" s="69"/>
      <c r="D208" s="68"/>
      <c r="E208" s="70"/>
      <c r="F208" s="71"/>
      <c r="G208" s="71"/>
      <c r="H208" s="71"/>
      <c r="I208" s="71"/>
      <c r="J208" s="71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</row>
    <row r="209" spans="1:59" ht="15" customHeight="1">
      <c r="A209" s="64"/>
      <c r="B209" s="68"/>
      <c r="C209" s="69"/>
      <c r="D209" s="68"/>
      <c r="E209" s="70"/>
      <c r="F209" s="71"/>
      <c r="G209" s="71"/>
      <c r="H209" s="71"/>
      <c r="I209" s="71"/>
      <c r="J209" s="71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</row>
    <row r="210" spans="1:59" ht="15" customHeight="1">
      <c r="A210" s="64"/>
      <c r="B210" s="68"/>
      <c r="C210" s="69"/>
      <c r="D210" s="68"/>
      <c r="E210" s="70"/>
      <c r="F210" s="71"/>
      <c r="G210" s="71"/>
      <c r="H210" s="71"/>
      <c r="I210" s="71"/>
      <c r="J210" s="71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</row>
    <row r="211" spans="1:59" ht="15" customHeight="1">
      <c r="A211" s="64"/>
      <c r="B211" s="68"/>
      <c r="C211" s="69"/>
      <c r="D211" s="68"/>
      <c r="E211" s="70"/>
      <c r="F211" s="71"/>
      <c r="G211" s="71"/>
      <c r="H211" s="71"/>
      <c r="I211" s="71"/>
      <c r="J211" s="7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</row>
    <row r="212" spans="1:59" ht="15" customHeight="1">
      <c r="A212" s="64"/>
      <c r="B212" s="68"/>
      <c r="C212" s="69"/>
      <c r="D212" s="68"/>
      <c r="E212" s="70"/>
      <c r="F212" s="71"/>
      <c r="G212" s="71"/>
      <c r="H212" s="71"/>
      <c r="I212" s="71"/>
      <c r="J212" s="71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</row>
    <row r="213" spans="1:59" ht="15" customHeight="1">
      <c r="A213" s="64"/>
      <c r="B213" s="68"/>
      <c r="C213" s="69"/>
      <c r="D213" s="68"/>
      <c r="E213" s="70"/>
      <c r="F213" s="71"/>
      <c r="G213" s="71"/>
      <c r="H213" s="71"/>
      <c r="I213" s="71"/>
      <c r="J213" s="71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</row>
    <row r="214" spans="1:59" ht="15" customHeight="1">
      <c r="A214" s="64"/>
      <c r="B214" s="68"/>
      <c r="C214" s="69"/>
      <c r="D214" s="68"/>
      <c r="E214" s="70"/>
      <c r="F214" s="71"/>
      <c r="G214" s="71"/>
      <c r="H214" s="71"/>
      <c r="I214" s="71"/>
      <c r="J214" s="71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</row>
    <row r="215" spans="1:59" ht="15" customHeight="1">
      <c r="A215" s="64"/>
      <c r="B215" s="68"/>
      <c r="C215" s="69"/>
      <c r="D215" s="68"/>
      <c r="E215" s="70"/>
      <c r="F215" s="71"/>
      <c r="G215" s="71"/>
      <c r="H215" s="71"/>
      <c r="I215" s="71"/>
      <c r="J215" s="71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</row>
    <row r="216" spans="1:59" ht="15" customHeight="1">
      <c r="A216" s="64"/>
      <c r="B216" s="68"/>
      <c r="C216" s="69"/>
      <c r="D216" s="68"/>
      <c r="E216" s="70"/>
      <c r="F216" s="71"/>
      <c r="G216" s="71"/>
      <c r="H216" s="71"/>
      <c r="I216" s="71"/>
      <c r="J216" s="71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</row>
    <row r="217" spans="1:59" ht="15" customHeight="1">
      <c r="A217" s="64"/>
      <c r="B217" s="68"/>
      <c r="C217" s="69"/>
      <c r="D217" s="68"/>
      <c r="E217" s="70"/>
      <c r="F217" s="71"/>
      <c r="G217" s="71"/>
      <c r="H217" s="71"/>
      <c r="I217" s="71"/>
      <c r="J217" s="71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</row>
    <row r="218" spans="1:59" ht="15" customHeight="1">
      <c r="A218" s="64"/>
      <c r="B218" s="68"/>
      <c r="C218" s="69"/>
      <c r="D218" s="68"/>
      <c r="E218" s="70"/>
      <c r="F218" s="71"/>
      <c r="G218" s="71"/>
      <c r="H218" s="71"/>
      <c r="I218" s="71"/>
      <c r="J218" s="71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</row>
    <row r="219" spans="1:59" ht="15" customHeight="1">
      <c r="A219" s="64"/>
      <c r="B219" s="68"/>
      <c r="C219" s="69"/>
      <c r="D219" s="68"/>
      <c r="E219" s="70"/>
      <c r="F219" s="71"/>
      <c r="G219" s="71"/>
      <c r="H219" s="71"/>
      <c r="I219" s="71"/>
      <c r="J219" s="71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</row>
    <row r="220" spans="1:59" ht="15" customHeight="1">
      <c r="A220" s="64"/>
      <c r="B220" s="68"/>
      <c r="C220" s="69"/>
      <c r="D220" s="68"/>
      <c r="E220" s="70"/>
      <c r="F220" s="71"/>
      <c r="G220" s="71"/>
      <c r="H220" s="71"/>
      <c r="I220" s="71"/>
      <c r="J220" s="71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15" customHeight="1">
      <c r="A221" s="64"/>
      <c r="B221" s="68"/>
      <c r="C221" s="69"/>
      <c r="D221" s="68"/>
      <c r="E221" s="70"/>
      <c r="F221" s="71"/>
      <c r="G221" s="71"/>
      <c r="H221" s="71"/>
      <c r="I221" s="71"/>
      <c r="J221" s="7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5" customHeight="1">
      <c r="A222" s="64"/>
      <c r="B222" s="68"/>
      <c r="C222" s="69"/>
      <c r="D222" s="68"/>
      <c r="E222" s="70"/>
      <c r="F222" s="71"/>
      <c r="G222" s="71"/>
      <c r="H222" s="71"/>
      <c r="I222" s="71"/>
      <c r="J222" s="71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5" customHeight="1">
      <c r="A223" s="64"/>
      <c r="B223" s="68"/>
      <c r="C223" s="69"/>
      <c r="D223" s="68"/>
      <c r="E223" s="70"/>
      <c r="F223" s="71"/>
      <c r="G223" s="71"/>
      <c r="H223" s="71"/>
      <c r="I223" s="71"/>
      <c r="J223" s="71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1:59" ht="15" customHeight="1">
      <c r="A224" s="64"/>
      <c r="B224" s="68"/>
      <c r="C224" s="69"/>
      <c r="D224" s="68"/>
      <c r="E224" s="70"/>
      <c r="F224" s="71"/>
      <c r="G224" s="71"/>
      <c r="H224" s="71"/>
      <c r="I224" s="71"/>
      <c r="J224" s="71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1:59" ht="15" customHeight="1">
      <c r="A225" s="64"/>
      <c r="B225" s="68"/>
      <c r="C225" s="69"/>
      <c r="D225" s="68"/>
      <c r="E225" s="70"/>
      <c r="F225" s="71"/>
      <c r="G225" s="71"/>
      <c r="H225" s="71"/>
      <c r="I225" s="71"/>
      <c r="J225" s="71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1:59" ht="15" customHeight="1">
      <c r="A226" s="64"/>
      <c r="B226" s="68"/>
      <c r="C226" s="69"/>
      <c r="D226" s="68"/>
      <c r="E226" s="70"/>
      <c r="F226" s="71"/>
      <c r="G226" s="71"/>
      <c r="H226" s="71"/>
      <c r="I226" s="71"/>
      <c r="J226" s="71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1:59" ht="15" customHeight="1">
      <c r="A227" s="64"/>
      <c r="B227" s="68"/>
      <c r="C227" s="69"/>
      <c r="D227" s="68"/>
      <c r="E227" s="70"/>
      <c r="F227" s="71"/>
      <c r="G227" s="71"/>
      <c r="H227" s="71"/>
      <c r="I227" s="71"/>
      <c r="J227" s="71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 ht="15" customHeight="1">
      <c r="A228" s="64"/>
      <c r="B228" s="68"/>
      <c r="C228" s="69"/>
      <c r="D228" s="68"/>
      <c r="E228" s="70"/>
      <c r="F228" s="71"/>
      <c r="G228" s="71"/>
      <c r="H228" s="71"/>
      <c r="I228" s="71"/>
      <c r="J228" s="71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 ht="15" customHeight="1">
      <c r="A229" s="64"/>
      <c r="B229" s="68"/>
      <c r="C229" s="69"/>
      <c r="D229" s="68"/>
      <c r="E229" s="70"/>
      <c r="F229" s="71"/>
      <c r="G229" s="71"/>
      <c r="H229" s="71"/>
      <c r="I229" s="71"/>
      <c r="J229" s="71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1:59" ht="15" customHeight="1">
      <c r="A230" s="64"/>
      <c r="B230" s="68"/>
      <c r="C230" s="69"/>
      <c r="D230" s="68"/>
      <c r="E230" s="70"/>
      <c r="F230" s="71"/>
      <c r="G230" s="71"/>
      <c r="H230" s="71"/>
      <c r="I230" s="71"/>
      <c r="J230" s="71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9" ht="15" customHeight="1">
      <c r="A231" s="64"/>
      <c r="B231" s="68"/>
      <c r="C231" s="69"/>
      <c r="D231" s="68"/>
      <c r="E231" s="70"/>
      <c r="F231" s="71"/>
      <c r="G231" s="71"/>
      <c r="H231" s="71"/>
      <c r="I231" s="71"/>
      <c r="J231" s="7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1:59" ht="15" customHeight="1">
      <c r="A232" s="64"/>
      <c r="B232" s="68"/>
      <c r="C232" s="69"/>
      <c r="D232" s="68"/>
      <c r="E232" s="70"/>
      <c r="F232" s="71"/>
      <c r="G232" s="71"/>
      <c r="H232" s="71"/>
      <c r="I232" s="71"/>
      <c r="J232" s="71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1:59" ht="15" customHeight="1">
      <c r="A233" s="64"/>
      <c r="B233" s="68"/>
      <c r="C233" s="69"/>
      <c r="D233" s="68"/>
      <c r="E233" s="70"/>
      <c r="F233" s="71"/>
      <c r="G233" s="71"/>
      <c r="H233" s="71"/>
      <c r="I233" s="71"/>
      <c r="J233" s="71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1:59" ht="15" customHeight="1">
      <c r="A234" s="64"/>
      <c r="B234" s="68"/>
      <c r="C234" s="69"/>
      <c r="D234" s="68"/>
      <c r="E234" s="70"/>
      <c r="F234" s="71"/>
      <c r="G234" s="71"/>
      <c r="H234" s="71"/>
      <c r="I234" s="71"/>
      <c r="J234" s="71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1:59" ht="15" customHeight="1">
      <c r="A235" s="64"/>
      <c r="B235" s="68"/>
      <c r="C235" s="69"/>
      <c r="D235" s="68"/>
      <c r="E235" s="70"/>
      <c r="F235" s="71"/>
      <c r="G235" s="71"/>
      <c r="H235" s="71"/>
      <c r="I235" s="71"/>
      <c r="J235" s="71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1:59" ht="15" customHeight="1">
      <c r="A236" s="64"/>
      <c r="B236" s="68"/>
      <c r="C236" s="69"/>
      <c r="D236" s="68"/>
      <c r="E236" s="70"/>
      <c r="F236" s="71"/>
      <c r="G236" s="71"/>
      <c r="H236" s="71"/>
      <c r="I236" s="71"/>
      <c r="J236" s="71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ht="15" customHeight="1">
      <c r="A237" s="64"/>
      <c r="B237" s="68"/>
      <c r="C237" s="69"/>
      <c r="D237" s="68"/>
      <c r="E237" s="70"/>
      <c r="F237" s="71"/>
      <c r="G237" s="71"/>
      <c r="H237" s="71"/>
      <c r="I237" s="71"/>
      <c r="J237" s="71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ht="15" customHeight="1">
      <c r="A238" s="64"/>
      <c r="B238" s="68"/>
      <c r="C238" s="69"/>
      <c r="D238" s="68"/>
      <c r="E238" s="70"/>
      <c r="F238" s="71"/>
      <c r="G238" s="71"/>
      <c r="H238" s="71"/>
      <c r="I238" s="71"/>
      <c r="J238" s="71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1:59" ht="15" customHeight="1">
      <c r="A239" s="64"/>
      <c r="B239" s="68"/>
      <c r="C239" s="69"/>
      <c r="D239" s="68"/>
      <c r="E239" s="70"/>
      <c r="F239" s="71"/>
      <c r="G239" s="71"/>
      <c r="H239" s="71"/>
      <c r="I239" s="71"/>
      <c r="J239" s="71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1:59" ht="15" customHeight="1">
      <c r="A240" s="64"/>
      <c r="B240" s="68"/>
      <c r="C240" s="69"/>
      <c r="D240" s="68"/>
      <c r="E240" s="70"/>
      <c r="F240" s="71"/>
      <c r="G240" s="71"/>
      <c r="H240" s="71"/>
      <c r="I240" s="71"/>
      <c r="J240" s="71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1:59" ht="15" customHeight="1">
      <c r="A241" s="64"/>
      <c r="B241" s="68"/>
      <c r="C241" s="69"/>
      <c r="D241" s="68"/>
      <c r="E241" s="70"/>
      <c r="F241" s="71"/>
      <c r="G241" s="71"/>
      <c r="H241" s="71"/>
      <c r="I241" s="71"/>
      <c r="J241" s="7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1:59" ht="15" customHeight="1">
      <c r="A242" s="64"/>
      <c r="B242" s="68"/>
      <c r="C242" s="69"/>
      <c r="D242" s="68"/>
      <c r="E242" s="70"/>
      <c r="F242" s="71"/>
      <c r="G242" s="71"/>
      <c r="H242" s="71"/>
      <c r="I242" s="71"/>
      <c r="J242" s="71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</row>
    <row r="243" spans="1:59" ht="15" customHeight="1">
      <c r="A243" s="64"/>
      <c r="B243" s="68"/>
      <c r="C243" s="69"/>
      <c r="D243" s="68"/>
      <c r="E243" s="70"/>
      <c r="F243" s="71"/>
      <c r="G243" s="71"/>
      <c r="H243" s="71"/>
      <c r="I243" s="71"/>
      <c r="J243" s="71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</row>
    <row r="244" spans="1:59" ht="15" customHeight="1">
      <c r="A244" s="64"/>
      <c r="B244" s="68"/>
      <c r="C244" s="69"/>
      <c r="D244" s="68"/>
      <c r="E244" s="70"/>
      <c r="F244" s="71"/>
      <c r="G244" s="71"/>
      <c r="H244" s="71"/>
      <c r="I244" s="71"/>
      <c r="J244" s="71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15" customHeight="1">
      <c r="A245" s="64"/>
      <c r="B245" s="68"/>
      <c r="C245" s="69"/>
      <c r="D245" s="68"/>
      <c r="E245" s="70"/>
      <c r="F245" s="71"/>
      <c r="G245" s="71"/>
      <c r="H245" s="71"/>
      <c r="I245" s="71"/>
      <c r="J245" s="71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5" customHeight="1">
      <c r="A246" s="64"/>
      <c r="B246" s="68"/>
      <c r="C246" s="69"/>
      <c r="D246" s="68"/>
      <c r="E246" s="70"/>
      <c r="F246" s="71"/>
      <c r="G246" s="71"/>
      <c r="H246" s="71"/>
      <c r="I246" s="71"/>
      <c r="J246" s="71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5" customHeight="1">
      <c r="A247" s="64"/>
      <c r="B247" s="68"/>
      <c r="C247" s="69"/>
      <c r="D247" s="68"/>
      <c r="E247" s="70"/>
      <c r="F247" s="71"/>
      <c r="G247" s="71"/>
      <c r="H247" s="71"/>
      <c r="I247" s="71"/>
      <c r="J247" s="71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5" customHeight="1">
      <c r="A248" s="64"/>
      <c r="B248" s="68"/>
      <c r="C248" s="69"/>
      <c r="D248" s="68"/>
      <c r="E248" s="70"/>
      <c r="F248" s="71"/>
      <c r="G248" s="71"/>
      <c r="H248" s="71"/>
      <c r="I248" s="71"/>
      <c r="J248" s="71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5" customHeight="1">
      <c r="A249" s="64"/>
      <c r="B249" s="68"/>
      <c r="C249" s="69"/>
      <c r="D249" s="68"/>
      <c r="E249" s="70"/>
      <c r="F249" s="71"/>
      <c r="G249" s="71"/>
      <c r="H249" s="71"/>
      <c r="I249" s="71"/>
      <c r="J249" s="71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9">
    <mergeCell ref="J116:J117"/>
    <mergeCell ref="A118:C118"/>
    <mergeCell ref="A119:C124"/>
    <mergeCell ref="A125:J126"/>
    <mergeCell ref="J113:J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D113:D114"/>
    <mergeCell ref="E113:E114"/>
    <mergeCell ref="F113:F114"/>
    <mergeCell ref="G113:G114"/>
    <mergeCell ref="H113:H114"/>
    <mergeCell ref="I113:I114"/>
    <mergeCell ref="A111:A112"/>
    <mergeCell ref="B111:B112"/>
    <mergeCell ref="C111:C112"/>
    <mergeCell ref="A113:A115"/>
    <mergeCell ref="B113:B115"/>
    <mergeCell ref="C113:C114"/>
    <mergeCell ref="A104:A108"/>
    <mergeCell ref="B104:B108"/>
    <mergeCell ref="C104:C108"/>
    <mergeCell ref="A109:A110"/>
    <mergeCell ref="B109:B110"/>
    <mergeCell ref="C109:C110"/>
    <mergeCell ref="H93:H94"/>
    <mergeCell ref="I93:I94"/>
    <mergeCell ref="J93:J94"/>
    <mergeCell ref="C95:C96"/>
    <mergeCell ref="C99:C101"/>
    <mergeCell ref="C102:C103"/>
    <mergeCell ref="F90:F91"/>
    <mergeCell ref="G90:G91"/>
    <mergeCell ref="H90:H91"/>
    <mergeCell ref="I90:I91"/>
    <mergeCell ref="J90:J91"/>
    <mergeCell ref="C93:C94"/>
    <mergeCell ref="D93:D94"/>
    <mergeCell ref="E93:E94"/>
    <mergeCell ref="F93:F94"/>
    <mergeCell ref="G93:G94"/>
    <mergeCell ref="J68:J70"/>
    <mergeCell ref="B83:B86"/>
    <mergeCell ref="A87:A89"/>
    <mergeCell ref="B87:B89"/>
    <mergeCell ref="C87:C89"/>
    <mergeCell ref="A90:A103"/>
    <mergeCell ref="B90:B103"/>
    <mergeCell ref="C90:C92"/>
    <mergeCell ref="D90:D91"/>
    <mergeCell ref="E90:E91"/>
    <mergeCell ref="D68:D70"/>
    <mergeCell ref="E68:E70"/>
    <mergeCell ref="F68:F70"/>
    <mergeCell ref="G68:G70"/>
    <mergeCell ref="H68:H70"/>
    <mergeCell ref="I68:I70"/>
    <mergeCell ref="A64:A67"/>
    <mergeCell ref="B64:B67"/>
    <mergeCell ref="C64:C67"/>
    <mergeCell ref="A68:A86"/>
    <mergeCell ref="B68:B82"/>
    <mergeCell ref="C68:C70"/>
    <mergeCell ref="I52:I53"/>
    <mergeCell ref="J52:J53"/>
    <mergeCell ref="C54:C56"/>
    <mergeCell ref="D54:D55"/>
    <mergeCell ref="E54:E55"/>
    <mergeCell ref="F54:F55"/>
    <mergeCell ref="G54:G55"/>
    <mergeCell ref="H54:H55"/>
    <mergeCell ref="I54:I55"/>
    <mergeCell ref="J54:J55"/>
    <mergeCell ref="G49:G50"/>
    <mergeCell ref="H49:H50"/>
    <mergeCell ref="I49:I50"/>
    <mergeCell ref="J49:J50"/>
    <mergeCell ref="C52:C53"/>
    <mergeCell ref="D52:D53"/>
    <mergeCell ref="E52:E53"/>
    <mergeCell ref="F52:F53"/>
    <mergeCell ref="G52:G53"/>
    <mergeCell ref="H52:H53"/>
    <mergeCell ref="A48:A63"/>
    <mergeCell ref="B48:B63"/>
    <mergeCell ref="C48:C50"/>
    <mergeCell ref="D49:D50"/>
    <mergeCell ref="E49:E50"/>
    <mergeCell ref="F49:F50"/>
    <mergeCell ref="C57:C58"/>
    <mergeCell ref="C59:C60"/>
    <mergeCell ref="F43:F44"/>
    <mergeCell ref="G43:G44"/>
    <mergeCell ref="H43:H44"/>
    <mergeCell ref="I43:I44"/>
    <mergeCell ref="J43:J44"/>
    <mergeCell ref="A45:A47"/>
    <mergeCell ref="B45:B47"/>
    <mergeCell ref="C45:C47"/>
    <mergeCell ref="C24:C30"/>
    <mergeCell ref="E24:E30"/>
    <mergeCell ref="C31:C36"/>
    <mergeCell ref="E31:E36"/>
    <mergeCell ref="A38:A44"/>
    <mergeCell ref="B38:B44"/>
    <mergeCell ref="C43:C44"/>
    <mergeCell ref="D43:D44"/>
    <mergeCell ref="E43:E44"/>
    <mergeCell ref="A8:A9"/>
    <mergeCell ref="B8:B9"/>
    <mergeCell ref="C10:C16"/>
    <mergeCell ref="E10:E16"/>
    <mergeCell ref="C17:C23"/>
    <mergeCell ref="E17:E23"/>
    <mergeCell ref="A1:J1"/>
    <mergeCell ref="A2:J4"/>
    <mergeCell ref="A5:A6"/>
    <mergeCell ref="B5:B6"/>
    <mergeCell ref="C5:C6"/>
    <mergeCell ref="D5:D6"/>
    <mergeCell ref="E5:E6"/>
    <mergeCell ref="F5:J5"/>
  </mergeCells>
  <printOptions horizontalCentered="1" verticalCentered="1"/>
  <pageMargins left="0.07847222222222222" right="0.07847222222222222" top="0.11805555555555557" bottom="0.45" header="0.5118110236220472" footer="0.5118110236220472"/>
  <pageSetup horizontalDpi="300" verticalDpi="300" orientation="landscape" paperSize="9" scale="68" r:id="rId1"/>
  <rowBreaks count="4" manualBreakCount="4">
    <brk id="47" max="255" man="1"/>
    <brk id="67" max="255" man="1"/>
    <brk id="8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dcterms:modified xsi:type="dcterms:W3CDTF">2023-03-15T08:50:37Z</dcterms:modified>
  <cp:category/>
  <cp:version/>
  <cp:contentType/>
  <cp:contentStatus/>
</cp:coreProperties>
</file>