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2" sheetId="1" r:id="rId1"/>
  </sheets>
  <definedNames>
    <definedName name="_xlnm.Print_Area" localSheetId="0">'2022'!$A$1:$I$70</definedName>
  </definedNames>
  <calcPr fullCalcOnLoad="1"/>
</workbook>
</file>

<file path=xl/sharedStrings.xml><?xml version="1.0" encoding="utf-8"?>
<sst xmlns="http://schemas.openxmlformats.org/spreadsheetml/2006/main" count="124" uniqueCount="123">
  <si>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</si>
  <si>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>21010300</t>
  </si>
  <si>
    <t>Плата за надання інших адміністративних послуг</t>
  </si>
  <si>
    <t>22080400</t>
  </si>
  <si>
    <t>22090000</t>
  </si>
  <si>
    <t>21081100</t>
  </si>
  <si>
    <t>Код</t>
  </si>
  <si>
    <t>Податкові надходження</t>
  </si>
  <si>
    <t>Неподаткові надходження</t>
  </si>
  <si>
    <t>Адміністративні збори та платежі, доходи від некомерційного та побічного продажу</t>
  </si>
  <si>
    <t>Надходження від штрафів та фінансових санкцій</t>
  </si>
  <si>
    <t>Інші надходження</t>
  </si>
  <si>
    <t>Власні надходження бюджетних установ і організацій</t>
  </si>
  <si>
    <t>001400</t>
  </si>
  <si>
    <t xml:space="preserve">Надходження коштів від відчуження майна, що знаходиться у комунальній власності </t>
  </si>
  <si>
    <t>Плата за оренду цілісних майнових комплексів та іншого майна</t>
  </si>
  <si>
    <t xml:space="preserve">Всього доходів </t>
  </si>
  <si>
    <t xml:space="preserve">до рішення </t>
  </si>
  <si>
    <t>Державне мито</t>
  </si>
  <si>
    <t xml:space="preserve">   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</si>
  <si>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</si>
  <si>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</si>
  <si>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001402</t>
  </si>
  <si>
    <t>Плата за видачу ліцензій та сертифікатів</t>
  </si>
  <si>
    <t>41030000</t>
  </si>
  <si>
    <t>41030700</t>
  </si>
  <si>
    <t>/грн./</t>
  </si>
  <si>
    <t>00220</t>
  </si>
  <si>
    <t xml:space="preserve">Реєстраційний збір за проведення державної реєстрації </t>
  </si>
  <si>
    <t>Екологічний податок</t>
  </si>
  <si>
    <t>Надходження до цільового фонду міської ради</t>
  </si>
  <si>
    <t>Податок на  доходи  фізичних осіб</t>
  </si>
  <si>
    <t xml:space="preserve">Штрафні санкції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 </t>
  </si>
  <si>
    <t>Податок на нерухоме майно, відмінне від земельної ділянки</t>
  </si>
  <si>
    <t xml:space="preserve">Надходження від продажу землі </t>
  </si>
  <si>
    <t>Найменування доходів згідно із бюджетною класифікацією (за чотиризначним кодом, у відрахуваннях).</t>
  </si>
  <si>
    <t xml:space="preserve"> - на будівництво і придбання житла  військовослужбовцям та особам рядового і начальницького складу ,звільненим у запас або відставку за станом здоров’я, віком, вислугою років та у зв’язку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обов"язків, а також учасникам бойових дій в Афганістані та воєнних конфліктів</t>
  </si>
  <si>
    <t>Місцеві податки і  збори</t>
  </si>
  <si>
    <t xml:space="preserve">Плата за землю </t>
  </si>
  <si>
    <t xml:space="preserve">Транспортний податок </t>
  </si>
  <si>
    <t xml:space="preserve">Туристичний збір </t>
  </si>
  <si>
    <t>18011000</t>
  </si>
  <si>
    <t>18030100-18030200</t>
  </si>
  <si>
    <t>18010100-18010400</t>
  </si>
  <si>
    <t>18010500-18010900</t>
  </si>
  <si>
    <t>18050300-18050400</t>
  </si>
  <si>
    <t xml:space="preserve">Надходження коштів пайової участі у розвитку інфраструктури населеного пункту </t>
  </si>
  <si>
    <t>Інші неподаткові надходження</t>
  </si>
  <si>
    <t xml:space="preserve">Акцизний податок з реалізації суб"єктами господарювання роздрібної торгівлі підакцизних товарів 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</si>
  <si>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</si>
  <si>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Доходи від операцій з капіталом </t>
  </si>
  <si>
    <t>Разом доходів :</t>
  </si>
  <si>
    <t xml:space="preserve">Освітня субвенція з державного бюджету місцевим бюджетам </t>
  </si>
  <si>
    <t>41033900</t>
  </si>
  <si>
    <t>Загальний фонд</t>
  </si>
  <si>
    <t>Спеціальний фонд</t>
  </si>
  <si>
    <t xml:space="preserve">Податок на прибуток підприємств та фінансових установ комунальної власності </t>
  </si>
  <si>
    <t>Додаток 1</t>
  </si>
  <si>
    <t xml:space="preserve">Пальне </t>
  </si>
  <si>
    <t>21050000</t>
  </si>
  <si>
    <t xml:space="preserve">Плата за розміщення тимчасово вільних коштів </t>
  </si>
  <si>
    <t xml:space="preserve">Адміністративні штрафи та інші санкції </t>
  </si>
  <si>
    <t>41050000</t>
  </si>
  <si>
    <t>41053900</t>
  </si>
  <si>
    <t xml:space="preserve">Інші субвенції з місцевого бюджету </t>
  </si>
  <si>
    <t xml:space="preserve">Офіційні трансферти </t>
  </si>
  <si>
    <t>41040200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</si>
  <si>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 </t>
  </si>
  <si>
    <t>Субвенції з місцевих бюджетів іншим місцевим бюджетам, в тому числі:</t>
  </si>
  <si>
    <t>18000000</t>
  </si>
  <si>
    <t>20000000</t>
  </si>
  <si>
    <t>21080000</t>
  </si>
  <si>
    <t>22000000</t>
  </si>
  <si>
    <t>24000000</t>
  </si>
  <si>
    <t>25000000</t>
  </si>
  <si>
    <t>30000000</t>
  </si>
  <si>
    <t>31030000</t>
  </si>
  <si>
    <t>33010000</t>
  </si>
  <si>
    <t>50110000</t>
  </si>
  <si>
    <t>40000000</t>
  </si>
  <si>
    <t xml:space="preserve">Рентна плата та плата за використання інших природних ресурсів </t>
  </si>
  <si>
    <t xml:space="preserve">Збір за місця для паркування транспортних засобів </t>
  </si>
  <si>
    <t>21080500</t>
  </si>
  <si>
    <t xml:space="preserve">Інші надходження </t>
  </si>
  <si>
    <t xml:space="preserve">Плата за встановлення земельного сервітуту </t>
  </si>
  <si>
    <t>22010000</t>
  </si>
  <si>
    <t xml:space="preserve">Кошти за шкоду, що заподіяна на земельних ділянках </t>
  </si>
  <si>
    <t>41051000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</si>
  <si>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</si>
  <si>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41051200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</si>
  <si>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</si>
  <si>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21110000</t>
  </si>
  <si>
    <t xml:space="preserve">Надходження коштів від відшкодування втрат сільськогосподарського та лісогосподарського виробництва </t>
  </si>
  <si>
    <t xml:space="preserve">Єдиний податок </t>
  </si>
  <si>
    <t xml:space="preserve">Керуючий справами виконавчого комітету                                                                                                                       </t>
  </si>
  <si>
    <t xml:space="preserve">Ю. САБІЙ </t>
  </si>
  <si>
    <t xml:space="preserve">С. ЯМЧУК </t>
  </si>
  <si>
    <t xml:space="preserve">      Начальник фінансового управління</t>
  </si>
  <si>
    <t>24170000</t>
  </si>
  <si>
    <t>Плата за гарантії, надані Верховною Радою Автономної Республіки Крим та міськими радами</t>
  </si>
  <si>
    <t xml:space="preserve">Затверджено  на 2022 рік </t>
  </si>
  <si>
    <t>24030000,24060300,24062100,24110900,21082400</t>
  </si>
  <si>
    <t>Субвенції з Державного бюджету  - всього:</t>
  </si>
  <si>
    <t xml:space="preserve">Збір за провадження торговельної діяльності, що справлявся до 1 січня 2015 року </t>
  </si>
  <si>
    <t>21082400</t>
  </si>
  <si>
    <t xml:space="preserve">Кошти гарантійного та реєхстраційного внесків </t>
  </si>
  <si>
    <t xml:space="preserve">Орендна плата за водні об"єкти </t>
  </si>
  <si>
    <t>41040400</t>
  </si>
  <si>
    <t xml:space="preserve">Інші дотації з місцевого бюджету </t>
  </si>
  <si>
    <t xml:space="preserve">Уточнений бюджет   на 2022 рік </t>
  </si>
  <si>
    <t>Виконано  за       2022 рік</t>
  </si>
  <si>
    <t>% виконання до плану на   2022р.</t>
  </si>
  <si>
    <t>21080900, 21081500, 21081800</t>
  </si>
  <si>
    <t>31010200 - 31020000</t>
  </si>
  <si>
    <t xml:space="preserve">Разом виконання по загальному та спеціальному фондах за 2022 р. </t>
  </si>
  <si>
    <t>Виконано за   2022 рік</t>
  </si>
  <si>
    <t>% виконання до плану на   2022 рік</t>
  </si>
  <si>
    <t>13000000</t>
  </si>
  <si>
    <t>21081700</t>
  </si>
  <si>
    <t>22130000</t>
  </si>
  <si>
    <t>Звіт про виконання загального та спеціального фонду бюджету Хмельницької міської територіальної громади за 2022 рік</t>
  </si>
  <si>
    <t xml:space="preserve"> Доходи  бюджету міської територіальної громади</t>
  </si>
  <si>
    <t>від 09.02. 2023 року №79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</si>
</sst>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&quot;;\-#,##0&quot;грн&quot;"/>
    <numFmt numFmtId="189" formatCode="#,##0&quot;грн&quot;;[Red]\-#,##0&quot;грн&quot;"/>
    <numFmt numFmtId="190" formatCode="#,##0.00&quot;грн&quot;;\-#,##0.00&quot;грн&quot;"/>
    <numFmt numFmtId="191" formatCode="#,##0.00&quot;грн&quot;;[Red]\-#,##0.00&quot;грн&quot;"/>
    <numFmt numFmtId="192" formatCode="_-* #,##0&quot;грн&quot;_-;\-* #,##0&quot;грн&quot;_-;_-* &quot;-&quot;&quot;грн&quot;_-;_-@_-"/>
    <numFmt numFmtId="193" formatCode="_-* #,##0_г_р_н_-;\-* #,##0_г_р_н_-;_-* &quot;-&quot;_г_р_н_-;_-@_-"/>
    <numFmt numFmtId="194" formatCode="_-* #,##0.00&quot;грн&quot;_-;\-* #,##0.00&quot;грн&quot;_-;_-* &quot;-&quot;??&quot;грн&quot;_-;_-@_-"/>
    <numFmt numFmtId="195" formatCode="_-* #,##0.00_г_р_н_-;\-* #,##0.00_г_р_н_-;_-* &quot;-&quot;??_г_р_н_-;_-@_-"/>
    <numFmt numFmtId="196" formatCode="#,##0.0"/>
    <numFmt numFmtId="197" formatCode="0.0"/>
    <numFmt numFmtId="198" formatCode="[$-422]d\ mmmm\ yyyy&quot; р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6">
    <font>
      <sz val="10"/>
      <name val="MS Sans Serif"/>
      <family val="0"/>
    </font>
    <font>
      <sz val="10"/>
      <name val="Times New Roman"/>
      <family val="0"/>
    </font>
    <font>
      <sz val="10"/>
      <name val="Times New Roman Cyr"/>
      <family val="1"/>
    </font>
    <font>
      <b/>
      <i/>
      <sz val="12"/>
      <name val="Times New Roman"/>
      <family val="0"/>
    </font>
    <font>
      <b/>
      <i/>
      <sz val="10"/>
      <name val="Times New Roman"/>
      <family val="0"/>
    </font>
    <font>
      <sz val="12"/>
      <name val="Times New Roman Cyr"/>
      <family val="0"/>
    </font>
    <font>
      <sz val="16"/>
      <name val="Times New Roman"/>
      <family val="0"/>
    </font>
    <font>
      <sz val="16"/>
      <name val="Times New Roman CYR"/>
      <family val="1"/>
    </font>
    <font>
      <sz val="16"/>
      <color indexed="10"/>
      <name val="Times New Roman Cyr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 New"/>
      <family val="3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6"/>
      <name val="Times New Roman Cyr"/>
      <family val="1"/>
    </font>
    <font>
      <b/>
      <sz val="16"/>
      <color indexed="10"/>
      <name val="Times New Roman Cyr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sz val="14"/>
      <color indexed="10"/>
      <name val="Times New Roman Cyr"/>
      <family val="1"/>
    </font>
    <font>
      <b/>
      <i/>
      <sz val="14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1"/>
    </font>
    <font>
      <b/>
      <sz val="14"/>
      <name val="Times New Roman CYR"/>
      <family val="0"/>
    </font>
    <font>
      <b/>
      <sz val="16"/>
      <name val="Times New Roman CYR"/>
      <family val="0"/>
    </font>
    <font>
      <b/>
      <sz val="16"/>
      <name val="Times New Roman"/>
      <family val="1"/>
    </font>
    <font>
      <b/>
      <sz val="16"/>
      <color indexed="8"/>
      <name val="Times New Roman Cyr"/>
      <family val="1"/>
    </font>
    <font>
      <b/>
      <sz val="16"/>
      <color theme="1"/>
      <name val="Times New Roman Cyr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9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3" fillId="5" borderId="1" applyNumberFormat="0" applyAlignment="0" applyProtection="0"/>
    <xf numFmtId="9" fontId="9" fillId="0" borderId="0" applyFont="0" applyFill="0" applyBorder="0" applyAlignment="0" applyProtection="0"/>
    <xf numFmtId="0" fontId="28" fillId="15" borderId="0" applyNumberFormat="0" applyBorder="0" applyAlignment="0" applyProtection="0"/>
    <xf numFmtId="0" fontId="15" fillId="0" borderId="0" applyNumberForma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7" fillId="0" borderId="5" applyNumberFormat="0" applyFill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31" fillId="17" borderId="1" applyNumberFormat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4" fillId="18" borderId="0" applyNumberFormat="0" applyBorder="0" applyAlignment="0" applyProtection="0"/>
    <xf numFmtId="0" fontId="1" fillId="4" borderId="8" applyNumberFormat="0" applyFont="0" applyAlignment="0" applyProtection="0"/>
    <xf numFmtId="0" fontId="14" fillId="17" borderId="9" applyNumberFormat="0" applyAlignment="0" applyProtection="0"/>
    <xf numFmtId="0" fontId="26" fillId="0" borderId="10" applyNumberFormat="0" applyFill="0" applyAlignment="0" applyProtection="0"/>
    <xf numFmtId="0" fontId="32" fillId="7" borderId="0" applyNumberFormat="0" applyBorder="0" applyAlignment="0" applyProtection="0"/>
    <xf numFmtId="0" fontId="10" fillId="0" borderId="0">
      <alignment/>
      <protection/>
    </xf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7" fontId="9" fillId="0" borderId="0" applyFont="0" applyFill="0" applyBorder="0" applyAlignment="0" applyProtection="0"/>
    <xf numFmtId="185" fontId="9" fillId="0" borderId="0" applyFont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 vertical="top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196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33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196" fontId="34" fillId="0" borderId="0" xfId="0" applyNumberFormat="1" applyFont="1" applyFill="1" applyBorder="1" applyAlignment="1" applyProtection="1">
      <alignment vertical="center"/>
      <protection/>
    </xf>
    <xf numFmtId="196" fontId="8" fillId="0" borderId="0" xfId="0" applyNumberFormat="1" applyFont="1" applyFill="1" applyBorder="1" applyAlignment="1" applyProtection="1">
      <alignment vertical="center"/>
      <protection/>
    </xf>
    <xf numFmtId="2" fontId="8" fillId="0" borderId="0" xfId="0" applyNumberFormat="1" applyFont="1" applyFill="1" applyBorder="1" applyAlignment="1" applyProtection="1">
      <alignment vertical="center"/>
      <protection/>
    </xf>
    <xf numFmtId="2" fontId="34" fillId="0" borderId="0" xfId="0" applyNumberFormat="1" applyFont="1" applyFill="1" applyBorder="1" applyAlignment="1" applyProtection="1">
      <alignment vertical="center"/>
      <protection/>
    </xf>
    <xf numFmtId="0" fontId="36" fillId="0" borderId="12" xfId="0" applyFont="1" applyFill="1" applyBorder="1" applyAlignment="1" applyProtection="1">
      <alignment vertical="center"/>
      <protection locked="0"/>
    </xf>
    <xf numFmtId="0" fontId="35" fillId="0" borderId="13" xfId="0" applyNumberFormat="1" applyFont="1" applyFill="1" applyBorder="1" applyAlignment="1" applyProtection="1">
      <alignment horizontal="center" vertical="center" wrapText="1"/>
      <protection/>
    </xf>
    <xf numFmtId="0" fontId="35" fillId="0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49" fontId="35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0" fontId="39" fillId="0" borderId="11" xfId="80" applyNumberFormat="1" applyFont="1" applyFill="1" applyBorder="1" applyAlignment="1" applyProtection="1">
      <alignment vertical="center" wrapText="1"/>
      <protection/>
    </xf>
    <xf numFmtId="0" fontId="39" fillId="0" borderId="11" xfId="79" applyFont="1" applyFill="1" applyBorder="1" applyAlignment="1">
      <alignment horizontal="justify" vertical="top" wrapText="1"/>
      <protection/>
    </xf>
    <xf numFmtId="49" fontId="40" fillId="0" borderId="14" xfId="0" applyNumberFormat="1" applyFont="1" applyFill="1" applyBorder="1" applyAlignment="1" applyProtection="1">
      <alignment horizontal="center" vertical="center"/>
      <protection/>
    </xf>
    <xf numFmtId="0" fontId="40" fillId="0" borderId="11" xfId="0" applyNumberFormat="1" applyFont="1" applyFill="1" applyBorder="1" applyAlignment="1" applyProtection="1">
      <alignment vertical="center" wrapText="1"/>
      <protection/>
    </xf>
    <xf numFmtId="49" fontId="38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49" fontId="40" fillId="0" borderId="15" xfId="0" applyNumberFormat="1" applyFont="1" applyFill="1" applyBorder="1" applyAlignment="1" applyProtection="1">
      <alignment horizontal="center" vertical="center"/>
      <protection/>
    </xf>
    <xf numFmtId="0" fontId="40" fillId="0" borderId="16" xfId="0" applyNumberFormat="1" applyFont="1" applyFill="1" applyBorder="1" applyAlignment="1" applyProtection="1">
      <alignment horizontal="center" vertical="center" wrapText="1"/>
      <protection/>
    </xf>
    <xf numFmtId="0" fontId="41" fillId="0" borderId="11" xfId="0" applyNumberFormat="1" applyFont="1" applyFill="1" applyBorder="1" applyAlignment="1" applyProtection="1">
      <alignment vertical="center" wrapText="1"/>
      <protection/>
    </xf>
    <xf numFmtId="4" fontId="35" fillId="0" borderId="11" xfId="0" applyNumberFormat="1" applyFont="1" applyFill="1" applyBorder="1" applyAlignment="1" applyProtection="1">
      <alignment vertical="center"/>
      <protection/>
    </xf>
    <xf numFmtId="4" fontId="37" fillId="0" borderId="11" xfId="0" applyNumberFormat="1" applyFont="1" applyFill="1" applyBorder="1" applyAlignment="1" applyProtection="1">
      <alignment vertical="center"/>
      <protection/>
    </xf>
    <xf numFmtId="197" fontId="35" fillId="0" borderId="11" xfId="0" applyNumberFormat="1" applyFont="1" applyFill="1" applyBorder="1" applyAlignment="1" applyProtection="1">
      <alignment vertical="center"/>
      <protection/>
    </xf>
    <xf numFmtId="4" fontId="35" fillId="0" borderId="13" xfId="0" applyNumberFormat="1" applyFont="1" applyFill="1" applyBorder="1" applyAlignment="1" applyProtection="1">
      <alignment vertical="center"/>
      <protection/>
    </xf>
    <xf numFmtId="4" fontId="41" fillId="0" borderId="11" xfId="0" applyNumberFormat="1" applyFont="1" applyFill="1" applyBorder="1" applyAlignment="1" applyProtection="1">
      <alignment vertical="center"/>
      <protection/>
    </xf>
    <xf numFmtId="197" fontId="41" fillId="0" borderId="11" xfId="0" applyNumberFormat="1" applyFont="1" applyFill="1" applyBorder="1" applyAlignment="1" applyProtection="1">
      <alignment vertical="center"/>
      <protection/>
    </xf>
    <xf numFmtId="4" fontId="41" fillId="0" borderId="13" xfId="0" applyNumberFormat="1" applyFont="1" applyFill="1" applyBorder="1" applyAlignment="1" applyProtection="1">
      <alignment vertical="center"/>
      <protection/>
    </xf>
    <xf numFmtId="196" fontId="45" fillId="0" borderId="0" xfId="0" applyNumberFormat="1" applyFont="1" applyFill="1" applyBorder="1" applyAlignment="1" applyProtection="1">
      <alignment vertical="center"/>
      <protection/>
    </xf>
    <xf numFmtId="0" fontId="42" fillId="0" borderId="0" xfId="0" applyNumberFormat="1" applyFont="1" applyFill="1" applyBorder="1" applyAlignment="1" applyProtection="1">
      <alignment vertical="center"/>
      <protection/>
    </xf>
    <xf numFmtId="4" fontId="41" fillId="0" borderId="16" xfId="0" applyNumberFormat="1" applyFont="1" applyFill="1" applyBorder="1" applyAlignment="1" applyProtection="1">
      <alignment vertical="center"/>
      <protection/>
    </xf>
    <xf numFmtId="197" fontId="41" fillId="0" borderId="16" xfId="0" applyNumberFormat="1" applyFont="1" applyFill="1" applyBorder="1" applyAlignment="1" applyProtection="1">
      <alignment vertical="center"/>
      <protection/>
    </xf>
    <xf numFmtId="4" fontId="41" fillId="0" borderId="17" xfId="0" applyNumberFormat="1" applyFont="1" applyFill="1" applyBorder="1" applyAlignment="1" applyProtection="1">
      <alignment vertical="center"/>
      <protection/>
    </xf>
    <xf numFmtId="0" fontId="35" fillId="0" borderId="18" xfId="0" applyNumberFormat="1" applyFont="1" applyFill="1" applyBorder="1" applyAlignment="1" applyProtection="1">
      <alignment horizontal="center" vertical="center"/>
      <protection/>
    </xf>
    <xf numFmtId="0" fontId="35" fillId="0" borderId="14" xfId="0" applyNumberFormat="1" applyFont="1" applyFill="1" applyBorder="1" applyAlignment="1" applyProtection="1">
      <alignment horizontal="center" vertical="center"/>
      <protection/>
    </xf>
    <xf numFmtId="0" fontId="36" fillId="0" borderId="19" xfId="0" applyFont="1" applyFill="1" applyBorder="1" applyAlignment="1" applyProtection="1">
      <alignment horizontal="center" vertical="center"/>
      <protection locked="0"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43" fillId="0" borderId="0" xfId="0" applyNumberFormat="1" applyFont="1" applyFill="1" applyBorder="1" applyAlignment="1" applyProtection="1">
      <alignment horizontal="center" vertical="top"/>
      <protection/>
    </xf>
    <xf numFmtId="49" fontId="3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9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</cellXfs>
  <cellStyles count="8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meresha_07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Ввод " xfId="41"/>
    <cellStyle name="Percent" xfId="42"/>
    <cellStyle name="Гарний" xfId="43"/>
    <cellStyle name="Hyperlink" xfId="44"/>
    <cellStyle name="Currency" xfId="45"/>
    <cellStyle name="Currency [0]" xfId="46"/>
    <cellStyle name="Добре" xfId="47"/>
    <cellStyle name="Заголовок 1" xfId="48"/>
    <cellStyle name="Заголовок 2" xfId="49"/>
    <cellStyle name="Заголовок 3" xfId="50"/>
    <cellStyle name="Заголовок 4" xfId="51"/>
    <cellStyle name="Звичайний 10" xfId="52"/>
    <cellStyle name="Звичайний 11" xfId="53"/>
    <cellStyle name="Звичайний 12" xfId="54"/>
    <cellStyle name="Звичайний 13" xfId="55"/>
    <cellStyle name="Звичайний 14" xfId="56"/>
    <cellStyle name="Звичайний 15" xfId="57"/>
    <cellStyle name="Звичайний 16" xfId="58"/>
    <cellStyle name="Звичайний 17" xfId="59"/>
    <cellStyle name="Звичайний 18" xfId="60"/>
    <cellStyle name="Звичайний 19" xfId="61"/>
    <cellStyle name="Звичайний 2" xfId="62"/>
    <cellStyle name="Звичайний 20" xfId="63"/>
    <cellStyle name="Звичайний 3" xfId="64"/>
    <cellStyle name="Звичайний 4" xfId="65"/>
    <cellStyle name="Звичайний 5" xfId="66"/>
    <cellStyle name="Звичайний 6" xfId="67"/>
    <cellStyle name="Звичайний 7" xfId="68"/>
    <cellStyle name="Звичайний 8" xfId="69"/>
    <cellStyle name="Звичайний 9" xfId="70"/>
    <cellStyle name="Зв'язана клітинка" xfId="71"/>
    <cellStyle name="Контрольна клітинка" xfId="72"/>
    <cellStyle name="Контрольная ячейка" xfId="73"/>
    <cellStyle name="Назва" xfId="74"/>
    <cellStyle name="Название" xfId="75"/>
    <cellStyle name="Нейтральний" xfId="76"/>
    <cellStyle name="Обчислення" xfId="77"/>
    <cellStyle name="Обычный 2" xfId="78"/>
    <cellStyle name="Обычный_дод.1" xfId="79"/>
    <cellStyle name="Обычный_Додаток №1" xfId="80"/>
    <cellStyle name="Followed Hyperlink" xfId="81"/>
    <cellStyle name="Підсумок" xfId="82"/>
    <cellStyle name="Поганий" xfId="83"/>
    <cellStyle name="Примітка" xfId="84"/>
    <cellStyle name="Результат" xfId="85"/>
    <cellStyle name="Связанная ячейка" xfId="86"/>
    <cellStyle name="Середній" xfId="87"/>
    <cellStyle name="Стиль 1" xfId="88"/>
    <cellStyle name="Текст попередження" xfId="89"/>
    <cellStyle name="Текст пояснення" xfId="90"/>
    <cellStyle name="Текст предупреждения" xfId="91"/>
    <cellStyle name="Comma" xfId="92"/>
    <cellStyle name="Comma [0]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hyperlink" Target="_ftn1" TargetMode="External" /><Relationship Id="rId4" Type="http://schemas.openxmlformats.org/officeDocument/2006/relationships/hyperlink" Target="_ftn1" TargetMode="External" /><Relationship Id="rId5" Type="http://schemas.openxmlformats.org/officeDocument/2006/relationships/hyperlink" Target="_ftn1" TargetMode="External" /><Relationship Id="rId6" Type="http://schemas.openxmlformats.org/officeDocument/2006/relationships/hyperlink" Target="_ftn1" TargetMode="External" /><Relationship Id="rId7" Type="http://schemas.openxmlformats.org/officeDocument/2006/relationships/hyperlink" Target="_ftn1" TargetMode="External" /><Relationship Id="rId8" Type="http://schemas.openxmlformats.org/officeDocument/2006/relationships/hyperlink" Target="_ftn1" TargetMode="External" /><Relationship Id="rId9" Type="http://schemas.openxmlformats.org/officeDocument/2006/relationships/hyperlink" Target="_ftn1" TargetMode="External" /><Relationship Id="rId10" Type="http://schemas.openxmlformats.org/officeDocument/2006/relationships/hyperlink" Target="_ftn1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zoomScale="70" zoomScaleNormal="70" zoomScalePageLayoutView="0" workbookViewId="0" topLeftCell="A1">
      <pane ySplit="7" topLeftCell="A11" activePane="bottomLeft" state="frozen"/>
      <selection pane="topLeft" activeCell="A1" sqref="A1"/>
      <selection pane="bottomLeft" activeCell="A4" sqref="A4:I4"/>
    </sheetView>
  </sheetViews>
  <sheetFormatPr defaultColWidth="9.140625" defaultRowHeight="12.75"/>
  <cols>
    <col min="1" max="1" width="11.57421875" style="7" customWidth="1"/>
    <col min="2" max="2" width="72.140625" style="7" customWidth="1"/>
    <col min="3" max="3" width="22.28125" style="7" bestFit="1" customWidth="1"/>
    <col min="4" max="4" width="21.57421875" style="7" customWidth="1"/>
    <col min="5" max="5" width="16.421875" style="7" customWidth="1"/>
    <col min="6" max="6" width="18.57421875" style="7" customWidth="1"/>
    <col min="7" max="7" width="19.421875" style="7" customWidth="1"/>
    <col min="8" max="8" width="16.28125" style="7" customWidth="1"/>
    <col min="9" max="9" width="22.421875" style="7" customWidth="1"/>
    <col min="10" max="16384" width="9.140625" style="3" customWidth="1"/>
  </cols>
  <sheetData>
    <row r="1" spans="1:9" ht="20.25">
      <c r="A1" s="55"/>
      <c r="B1" s="55"/>
      <c r="C1" s="54" t="s">
        <v>57</v>
      </c>
      <c r="D1" s="54"/>
      <c r="E1" s="54"/>
      <c r="F1" s="54"/>
      <c r="G1" s="54"/>
      <c r="H1" s="54"/>
      <c r="I1" s="54"/>
    </row>
    <row r="2" spans="1:9" ht="20.25">
      <c r="A2" s="55"/>
      <c r="B2" s="55"/>
      <c r="C2" s="54" t="s">
        <v>17</v>
      </c>
      <c r="D2" s="54"/>
      <c r="E2" s="54"/>
      <c r="F2" s="54"/>
      <c r="G2" s="54"/>
      <c r="H2" s="54"/>
      <c r="I2" s="54"/>
    </row>
    <row r="3" spans="1:9" ht="42" customHeight="1">
      <c r="A3" s="55"/>
      <c r="B3" s="55"/>
      <c r="C3" s="54" t="s">
        <v>122</v>
      </c>
      <c r="D3" s="54"/>
      <c r="E3" s="54"/>
      <c r="F3" s="54"/>
      <c r="G3" s="54"/>
      <c r="H3" s="54"/>
      <c r="I3" s="54"/>
    </row>
    <row r="4" spans="1:9" ht="43.5" customHeight="1">
      <c r="A4" s="50" t="s">
        <v>120</v>
      </c>
      <c r="B4" s="50"/>
      <c r="C4" s="50"/>
      <c r="D4" s="50"/>
      <c r="E4" s="50"/>
      <c r="F4" s="50"/>
      <c r="G4" s="50"/>
      <c r="H4" s="50"/>
      <c r="I4" s="50"/>
    </row>
    <row r="5" spans="1:9" ht="21" thickBot="1">
      <c r="A5" s="11" t="s">
        <v>121</v>
      </c>
      <c r="B5" s="11"/>
      <c r="C5" s="11"/>
      <c r="D5" s="11"/>
      <c r="E5" s="11"/>
      <c r="G5" s="11"/>
      <c r="H5" s="6" t="s">
        <v>26</v>
      </c>
      <c r="I5" s="11"/>
    </row>
    <row r="6" spans="1:9" ht="23.25" customHeight="1">
      <c r="A6" s="46" t="s">
        <v>6</v>
      </c>
      <c r="B6" s="52" t="s">
        <v>35</v>
      </c>
      <c r="C6" s="51" t="s">
        <v>54</v>
      </c>
      <c r="D6" s="51"/>
      <c r="E6" s="51"/>
      <c r="F6" s="48" t="s">
        <v>55</v>
      </c>
      <c r="G6" s="48"/>
      <c r="H6" s="48"/>
      <c r="I6" s="18"/>
    </row>
    <row r="7" spans="1:9" ht="119.25" customHeight="1">
      <c r="A7" s="47"/>
      <c r="B7" s="53"/>
      <c r="C7" s="1" t="s">
        <v>109</v>
      </c>
      <c r="D7" s="1" t="s">
        <v>110</v>
      </c>
      <c r="E7" s="1" t="s">
        <v>116</v>
      </c>
      <c r="F7" s="1" t="s">
        <v>100</v>
      </c>
      <c r="G7" s="1" t="s">
        <v>115</v>
      </c>
      <c r="H7" s="1" t="s">
        <v>111</v>
      </c>
      <c r="I7" s="19" t="s">
        <v>114</v>
      </c>
    </row>
    <row r="8" spans="1:9" s="4" customFormat="1" ht="18.75">
      <c r="A8" s="20">
        <v>10000000</v>
      </c>
      <c r="B8" s="21" t="s">
        <v>7</v>
      </c>
      <c r="C8" s="34">
        <f>SUM(C9,C15,C16,C24,C25,C26,C27)</f>
        <v>2949296000</v>
      </c>
      <c r="D8" s="34">
        <f>SUM(D9,D15,D16,D24,D25,D26,D27)</f>
        <v>3505823462.1400003</v>
      </c>
      <c r="E8" s="36">
        <f aca="true" t="shared" si="0" ref="E8:E21">D8/C8*100</f>
        <v>118.86984087524617</v>
      </c>
      <c r="F8" s="34">
        <f>SUM(F27)</f>
        <v>700000</v>
      </c>
      <c r="G8" s="34">
        <v>1695830.63</v>
      </c>
      <c r="H8" s="36">
        <f>G8/F8*100</f>
        <v>242.26151857142858</v>
      </c>
      <c r="I8" s="37">
        <f aca="true" t="shared" si="1" ref="I8:I39">SUM(D8,G8)</f>
        <v>3507519292.7700005</v>
      </c>
    </row>
    <row r="9" spans="1:9" s="5" customFormat="1" ht="37.5">
      <c r="A9" s="20">
        <v>11000000</v>
      </c>
      <c r="B9" s="22" t="s">
        <v>20</v>
      </c>
      <c r="C9" s="34">
        <f>SUM(C10:C11)</f>
        <v>2154565000</v>
      </c>
      <c r="D9" s="34">
        <f>SUM(D10:D11)</f>
        <v>2618774735.66</v>
      </c>
      <c r="E9" s="36">
        <f t="shared" si="0"/>
        <v>121.54540409131309</v>
      </c>
      <c r="F9" s="34"/>
      <c r="G9" s="34"/>
      <c r="H9" s="36"/>
      <c r="I9" s="37">
        <f t="shared" si="1"/>
        <v>2618774735.66</v>
      </c>
    </row>
    <row r="10" spans="1:9" ht="18.75">
      <c r="A10" s="20">
        <v>11010000</v>
      </c>
      <c r="B10" s="21" t="s">
        <v>31</v>
      </c>
      <c r="C10" s="34">
        <v>2153465000</v>
      </c>
      <c r="D10" s="34">
        <v>2612848800</v>
      </c>
      <c r="E10" s="36">
        <f t="shared" si="0"/>
        <v>121.3323086281876</v>
      </c>
      <c r="F10" s="34"/>
      <c r="G10" s="34"/>
      <c r="H10" s="36"/>
      <c r="I10" s="37">
        <f t="shared" si="1"/>
        <v>2612848800</v>
      </c>
    </row>
    <row r="11" spans="1:9" ht="39.75" customHeight="1">
      <c r="A11" s="20">
        <v>11020000</v>
      </c>
      <c r="B11" s="21" t="s">
        <v>56</v>
      </c>
      <c r="C11" s="34">
        <v>1100000</v>
      </c>
      <c r="D11" s="34">
        <v>5925935.66</v>
      </c>
      <c r="E11" s="36">
        <f t="shared" si="0"/>
        <v>538.7214236363636</v>
      </c>
      <c r="F11" s="34"/>
      <c r="G11" s="34"/>
      <c r="H11" s="36"/>
      <c r="I11" s="37">
        <f t="shared" si="1"/>
        <v>5925935.66</v>
      </c>
    </row>
    <row r="12" spans="1:9" s="5" customFormat="1" ht="1.5" customHeight="1" hidden="1">
      <c r="A12" s="23" t="s">
        <v>13</v>
      </c>
      <c r="B12" s="22" t="s">
        <v>21</v>
      </c>
      <c r="C12" s="35">
        <f>SUM(C13:C14)</f>
        <v>0</v>
      </c>
      <c r="D12" s="35">
        <f>SUM(D13:D14)</f>
        <v>0</v>
      </c>
      <c r="E12" s="36" t="e">
        <f t="shared" si="0"/>
        <v>#DIV/0!</v>
      </c>
      <c r="F12" s="34">
        <f>SUM(F13:F14)</f>
        <v>0</v>
      </c>
      <c r="G12" s="34">
        <f>SUM(G13:G14)</f>
        <v>0</v>
      </c>
      <c r="H12" s="36"/>
      <c r="I12" s="37">
        <f t="shared" si="1"/>
        <v>0</v>
      </c>
    </row>
    <row r="13" spans="1:9" ht="18.75" hidden="1">
      <c r="A13" s="23" t="s">
        <v>22</v>
      </c>
      <c r="B13" s="22" t="s">
        <v>23</v>
      </c>
      <c r="C13" s="34"/>
      <c r="D13" s="34">
        <v>0</v>
      </c>
      <c r="E13" s="36" t="e">
        <f t="shared" si="0"/>
        <v>#DIV/0!</v>
      </c>
      <c r="F13" s="34"/>
      <c r="G13" s="34"/>
      <c r="H13" s="36"/>
      <c r="I13" s="37">
        <f t="shared" si="1"/>
        <v>0</v>
      </c>
    </row>
    <row r="14" spans="1:9" ht="18.75" hidden="1">
      <c r="A14" s="23" t="s">
        <v>27</v>
      </c>
      <c r="B14" s="22" t="s">
        <v>28</v>
      </c>
      <c r="C14" s="34"/>
      <c r="D14" s="34"/>
      <c r="E14" s="36" t="e">
        <f t="shared" si="0"/>
        <v>#DIV/0!</v>
      </c>
      <c r="F14" s="34"/>
      <c r="G14" s="34"/>
      <c r="H14" s="36"/>
      <c r="I14" s="37">
        <f t="shared" si="1"/>
        <v>0</v>
      </c>
    </row>
    <row r="15" spans="1:9" ht="37.5">
      <c r="A15" s="23" t="s">
        <v>117</v>
      </c>
      <c r="B15" s="22" t="s">
        <v>80</v>
      </c>
      <c r="C15" s="34">
        <v>1200000</v>
      </c>
      <c r="D15" s="34">
        <v>1116731.56</v>
      </c>
      <c r="E15" s="36">
        <f t="shared" si="0"/>
        <v>93.06096333333333</v>
      </c>
      <c r="F15" s="34"/>
      <c r="G15" s="34"/>
      <c r="H15" s="36"/>
      <c r="I15" s="37">
        <f t="shared" si="1"/>
        <v>1116731.56</v>
      </c>
    </row>
    <row r="16" spans="1:9" ht="19.5">
      <c r="A16" s="23" t="s">
        <v>69</v>
      </c>
      <c r="B16" s="24" t="s">
        <v>37</v>
      </c>
      <c r="C16" s="34">
        <f>SUM(C17:C23)</f>
        <v>695396000</v>
      </c>
      <c r="D16" s="34">
        <f>SUM(D17:D23)</f>
        <v>683849860.86</v>
      </c>
      <c r="E16" s="36">
        <f t="shared" si="0"/>
        <v>98.33963106776571</v>
      </c>
      <c r="F16" s="34"/>
      <c r="G16" s="34"/>
      <c r="H16" s="36"/>
      <c r="I16" s="37">
        <f t="shared" si="1"/>
        <v>683849860.86</v>
      </c>
    </row>
    <row r="17" spans="1:9" ht="37.5">
      <c r="A17" s="20" t="s">
        <v>43</v>
      </c>
      <c r="B17" s="22" t="s">
        <v>33</v>
      </c>
      <c r="C17" s="34">
        <v>53500000</v>
      </c>
      <c r="D17" s="34">
        <v>45425976.7</v>
      </c>
      <c r="E17" s="36">
        <f t="shared" si="0"/>
        <v>84.90836766355142</v>
      </c>
      <c r="F17" s="34"/>
      <c r="G17" s="34"/>
      <c r="H17" s="36"/>
      <c r="I17" s="37">
        <f t="shared" si="1"/>
        <v>45425976.7</v>
      </c>
    </row>
    <row r="18" spans="1:9" ht="37.5">
      <c r="A18" s="20" t="s">
        <v>44</v>
      </c>
      <c r="B18" s="22" t="s">
        <v>38</v>
      </c>
      <c r="C18" s="34">
        <v>194145000</v>
      </c>
      <c r="D18" s="34">
        <v>185859859.23</v>
      </c>
      <c r="E18" s="36">
        <f t="shared" si="0"/>
        <v>95.73249850884648</v>
      </c>
      <c r="F18" s="34"/>
      <c r="G18" s="34"/>
      <c r="H18" s="36"/>
      <c r="I18" s="37">
        <f t="shared" si="1"/>
        <v>185859859.23</v>
      </c>
    </row>
    <row r="19" spans="1:9" ht="18.75">
      <c r="A19" s="23" t="s">
        <v>41</v>
      </c>
      <c r="B19" s="22" t="s">
        <v>39</v>
      </c>
      <c r="C19" s="34">
        <v>750000</v>
      </c>
      <c r="D19" s="34">
        <v>868832.12</v>
      </c>
      <c r="E19" s="36">
        <f t="shared" si="0"/>
        <v>115.84428266666666</v>
      </c>
      <c r="F19" s="34"/>
      <c r="G19" s="34"/>
      <c r="H19" s="36"/>
      <c r="I19" s="37">
        <f t="shared" si="1"/>
        <v>868832.12</v>
      </c>
    </row>
    <row r="20" spans="1:9" ht="37.5">
      <c r="A20" s="20" t="s">
        <v>42</v>
      </c>
      <c r="B20" s="22" t="s">
        <v>40</v>
      </c>
      <c r="C20" s="34">
        <v>800000</v>
      </c>
      <c r="D20" s="34">
        <v>1902649.83</v>
      </c>
      <c r="E20" s="36">
        <f t="shared" si="0"/>
        <v>237.83122875</v>
      </c>
      <c r="F20" s="34"/>
      <c r="G20" s="34"/>
      <c r="H20" s="36"/>
      <c r="I20" s="37">
        <f t="shared" si="1"/>
        <v>1902649.83</v>
      </c>
    </row>
    <row r="21" spans="1:9" ht="18.75">
      <c r="A21" s="20">
        <v>18020000</v>
      </c>
      <c r="B21" s="22" t="s">
        <v>81</v>
      </c>
      <c r="C21" s="34">
        <v>500000</v>
      </c>
      <c r="D21" s="34">
        <v>430448.95</v>
      </c>
      <c r="E21" s="36">
        <f t="shared" si="0"/>
        <v>86.08979</v>
      </c>
      <c r="F21" s="34"/>
      <c r="G21" s="34"/>
      <c r="H21" s="36"/>
      <c r="I21" s="37">
        <f t="shared" si="1"/>
        <v>430448.95</v>
      </c>
    </row>
    <row r="22" spans="1:9" ht="37.5">
      <c r="A22" s="20">
        <v>18041900</v>
      </c>
      <c r="B22" s="22" t="s">
        <v>103</v>
      </c>
      <c r="C22" s="34"/>
      <c r="D22" s="34">
        <v>826</v>
      </c>
      <c r="E22" s="36"/>
      <c r="F22" s="34"/>
      <c r="G22" s="34"/>
      <c r="H22" s="36"/>
      <c r="I22" s="37">
        <f t="shared" si="1"/>
        <v>826</v>
      </c>
    </row>
    <row r="23" spans="1:9" ht="37.5">
      <c r="A23" s="20" t="s">
        <v>45</v>
      </c>
      <c r="B23" s="22" t="s">
        <v>93</v>
      </c>
      <c r="C23" s="34">
        <v>445701000</v>
      </c>
      <c r="D23" s="34">
        <v>449361268.03</v>
      </c>
      <c r="E23" s="36">
        <f>D23/C23*100</f>
        <v>100.82123846031308</v>
      </c>
      <c r="F23" s="34"/>
      <c r="G23" s="34"/>
      <c r="H23" s="36"/>
      <c r="I23" s="37">
        <f t="shared" si="1"/>
        <v>449361268.03</v>
      </c>
    </row>
    <row r="24" spans="1:9" ht="37.5">
      <c r="A24" s="20">
        <v>14040000</v>
      </c>
      <c r="B24" s="25" t="s">
        <v>48</v>
      </c>
      <c r="C24" s="34">
        <v>80100000</v>
      </c>
      <c r="D24" s="34">
        <v>170250844.13</v>
      </c>
      <c r="E24" s="36">
        <f>D24/C24*100</f>
        <v>212.54787032459427</v>
      </c>
      <c r="F24" s="34"/>
      <c r="G24" s="34"/>
      <c r="H24" s="36"/>
      <c r="I24" s="37">
        <f t="shared" si="1"/>
        <v>170250844.13</v>
      </c>
    </row>
    <row r="25" spans="1:9" ht="18.75">
      <c r="A25" s="20">
        <v>14021900</v>
      </c>
      <c r="B25" s="25" t="s">
        <v>58</v>
      </c>
      <c r="C25" s="34">
        <v>3165000</v>
      </c>
      <c r="D25" s="34">
        <v>4515521.63</v>
      </c>
      <c r="E25" s="36">
        <f>D25/C25*100</f>
        <v>142.67050963665088</v>
      </c>
      <c r="F25" s="34"/>
      <c r="G25" s="34"/>
      <c r="H25" s="36"/>
      <c r="I25" s="37">
        <f t="shared" si="1"/>
        <v>4515521.63</v>
      </c>
    </row>
    <row r="26" spans="1:9" ht="18.75">
      <c r="A26" s="20">
        <v>14031900</v>
      </c>
      <c r="B26" s="25" t="s">
        <v>58</v>
      </c>
      <c r="C26" s="34">
        <v>14870000</v>
      </c>
      <c r="D26" s="34">
        <v>27315768.3</v>
      </c>
      <c r="E26" s="36">
        <f>D26/C26*100</f>
        <v>183.69716408876934</v>
      </c>
      <c r="F26" s="34"/>
      <c r="G26" s="34"/>
      <c r="H26" s="36"/>
      <c r="I26" s="37">
        <f t="shared" si="1"/>
        <v>27315768.3</v>
      </c>
    </row>
    <row r="27" spans="1:9" ht="18.75">
      <c r="A27" s="20">
        <v>19010000</v>
      </c>
      <c r="B27" s="25" t="s">
        <v>29</v>
      </c>
      <c r="C27" s="34"/>
      <c r="D27" s="34"/>
      <c r="E27" s="36"/>
      <c r="F27" s="34">
        <v>700000</v>
      </c>
      <c r="G27" s="34">
        <v>1695830.63</v>
      </c>
      <c r="H27" s="36">
        <f>G27/F27*100</f>
        <v>242.26151857142858</v>
      </c>
      <c r="I27" s="37">
        <f t="shared" si="1"/>
        <v>1695830.63</v>
      </c>
    </row>
    <row r="28" spans="1:9" s="4" customFormat="1" ht="18.75">
      <c r="A28" s="23" t="s">
        <v>70</v>
      </c>
      <c r="B28" s="21" t="s">
        <v>8</v>
      </c>
      <c r="C28" s="34">
        <f>SUM(C29,C30,C31,C37,,C43)</f>
        <v>66242500</v>
      </c>
      <c r="D28" s="34">
        <f>SUM(D29,D30,D31,D37,D43)</f>
        <v>79560979.87</v>
      </c>
      <c r="E28" s="36">
        <f>D28/C28*100</f>
        <v>120.10564195191908</v>
      </c>
      <c r="F28" s="34">
        <f>SUM(F43)</f>
        <v>121748090.28</v>
      </c>
      <c r="G28" s="34">
        <f>SUM(G43,G42)</f>
        <v>121779994.86</v>
      </c>
      <c r="H28" s="36">
        <f>G28/F28*100</f>
        <v>100.02620540488694</v>
      </c>
      <c r="I28" s="37">
        <f t="shared" si="1"/>
        <v>201340974.73000002</v>
      </c>
    </row>
    <row r="29" spans="1:9" ht="69" customHeight="1">
      <c r="A29" s="23" t="s">
        <v>1</v>
      </c>
      <c r="B29" s="26" t="s">
        <v>0</v>
      </c>
      <c r="C29" s="34">
        <v>650000</v>
      </c>
      <c r="D29" s="34">
        <v>2792472.16</v>
      </c>
      <c r="E29" s="36">
        <f>D29/C29*100</f>
        <v>429.6111015384616</v>
      </c>
      <c r="F29" s="34"/>
      <c r="G29" s="34"/>
      <c r="H29" s="36"/>
      <c r="I29" s="37">
        <f t="shared" si="1"/>
        <v>2792472.16</v>
      </c>
    </row>
    <row r="30" spans="1:9" ht="30.75" customHeight="1">
      <c r="A30" s="23" t="s">
        <v>59</v>
      </c>
      <c r="B30" s="26" t="s">
        <v>60</v>
      </c>
      <c r="C30" s="34">
        <v>2500000</v>
      </c>
      <c r="D30" s="34">
        <v>3151483.97</v>
      </c>
      <c r="E30" s="36">
        <f>D30/C30*100</f>
        <v>126.05935880000001</v>
      </c>
      <c r="F30" s="34"/>
      <c r="G30" s="34"/>
      <c r="H30" s="36"/>
      <c r="I30" s="37">
        <f t="shared" si="1"/>
        <v>3151483.97</v>
      </c>
    </row>
    <row r="31" spans="1:9" ht="30.75" customHeight="1">
      <c r="A31" s="23" t="s">
        <v>71</v>
      </c>
      <c r="B31" s="22" t="s">
        <v>10</v>
      </c>
      <c r="C31" s="34">
        <f>SUM(C33:C35)</f>
        <v>14000000</v>
      </c>
      <c r="D31" s="34">
        <f>SUM(D32:D36)</f>
        <v>21341961.05</v>
      </c>
      <c r="E31" s="36">
        <f>D31/C31*100</f>
        <v>152.44257892857144</v>
      </c>
      <c r="F31" s="34"/>
      <c r="G31" s="34"/>
      <c r="H31" s="36"/>
      <c r="I31" s="37">
        <f t="shared" si="1"/>
        <v>21341961.05</v>
      </c>
    </row>
    <row r="32" spans="1:9" ht="30.75" customHeight="1">
      <c r="A32" s="23" t="s">
        <v>82</v>
      </c>
      <c r="B32" s="22" t="s">
        <v>83</v>
      </c>
      <c r="C32" s="34"/>
      <c r="D32" s="34">
        <v>98387.93</v>
      </c>
      <c r="E32" s="36"/>
      <c r="F32" s="34"/>
      <c r="G32" s="34"/>
      <c r="H32" s="36"/>
      <c r="I32" s="37">
        <f t="shared" si="1"/>
        <v>98387.93</v>
      </c>
    </row>
    <row r="33" spans="1:9" ht="67.5" customHeight="1">
      <c r="A33" s="20" t="s">
        <v>112</v>
      </c>
      <c r="B33" s="22" t="s">
        <v>32</v>
      </c>
      <c r="C33" s="34">
        <v>1750000</v>
      </c>
      <c r="D33" s="34">
        <v>1545358.02</v>
      </c>
      <c r="E33" s="36">
        <f>D33/C33*100</f>
        <v>88.30617257142858</v>
      </c>
      <c r="F33" s="34"/>
      <c r="G33" s="34"/>
      <c r="H33" s="36"/>
      <c r="I33" s="37">
        <f t="shared" si="1"/>
        <v>1545358.02</v>
      </c>
    </row>
    <row r="34" spans="1:9" ht="30.75" customHeight="1">
      <c r="A34" s="23" t="s">
        <v>5</v>
      </c>
      <c r="B34" s="22" t="s">
        <v>61</v>
      </c>
      <c r="C34" s="34">
        <v>2500000</v>
      </c>
      <c r="D34" s="34">
        <v>6603910.27</v>
      </c>
      <c r="E34" s="36">
        <f>D34/C34*100</f>
        <v>264.1564108</v>
      </c>
      <c r="F34" s="34"/>
      <c r="G34" s="34"/>
      <c r="H34" s="36"/>
      <c r="I34" s="37">
        <f t="shared" si="1"/>
        <v>6603910.27</v>
      </c>
    </row>
    <row r="35" spans="1:9" ht="30.75" customHeight="1">
      <c r="A35" s="23" t="s">
        <v>118</v>
      </c>
      <c r="B35" s="22" t="s">
        <v>84</v>
      </c>
      <c r="C35" s="34">
        <v>9750000</v>
      </c>
      <c r="D35" s="34">
        <v>12801008.73</v>
      </c>
      <c r="E35" s="36">
        <f>D35/C35*100</f>
        <v>131.29239723076924</v>
      </c>
      <c r="F35" s="34"/>
      <c r="G35" s="34"/>
      <c r="H35" s="36"/>
      <c r="I35" s="37">
        <f t="shared" si="1"/>
        <v>12801008.73</v>
      </c>
    </row>
    <row r="36" spans="1:9" ht="30.75" customHeight="1">
      <c r="A36" s="23" t="s">
        <v>104</v>
      </c>
      <c r="B36" s="22" t="s">
        <v>105</v>
      </c>
      <c r="C36" s="34"/>
      <c r="D36" s="34">
        <v>293296.1</v>
      </c>
      <c r="E36" s="36"/>
      <c r="F36" s="34"/>
      <c r="G36" s="34"/>
      <c r="H36" s="36"/>
      <c r="I36" s="37">
        <f t="shared" si="1"/>
        <v>293296.1</v>
      </c>
    </row>
    <row r="37" spans="1:9" s="5" customFormat="1" ht="40.5" customHeight="1">
      <c r="A37" s="23" t="s">
        <v>72</v>
      </c>
      <c r="B37" s="22" t="s">
        <v>9</v>
      </c>
      <c r="C37" s="34">
        <f>SUM(C38:C40)</f>
        <v>35892500</v>
      </c>
      <c r="D37" s="34">
        <f>SUM(D38:D41)</f>
        <v>43070078.19</v>
      </c>
      <c r="E37" s="36">
        <f>D37/C37*100</f>
        <v>119.99743174757957</v>
      </c>
      <c r="F37" s="34"/>
      <c r="G37" s="34"/>
      <c r="H37" s="36"/>
      <c r="I37" s="37">
        <f t="shared" si="1"/>
        <v>43070078.19</v>
      </c>
    </row>
    <row r="38" spans="1:9" s="5" customFormat="1" ht="40.5" customHeight="1">
      <c r="A38" s="23" t="s">
        <v>85</v>
      </c>
      <c r="B38" s="22" t="s">
        <v>2</v>
      </c>
      <c r="C38" s="34">
        <v>22500000</v>
      </c>
      <c r="D38" s="34">
        <v>27675931.7</v>
      </c>
      <c r="E38" s="36">
        <f>D38/C38*100</f>
        <v>123.00414088888888</v>
      </c>
      <c r="F38" s="34"/>
      <c r="G38" s="34"/>
      <c r="H38" s="36"/>
      <c r="I38" s="37">
        <f t="shared" si="1"/>
        <v>27675931.7</v>
      </c>
    </row>
    <row r="39" spans="1:9" ht="37.5">
      <c r="A39" s="23" t="s">
        <v>3</v>
      </c>
      <c r="B39" s="22" t="s">
        <v>15</v>
      </c>
      <c r="C39" s="34">
        <v>12780000</v>
      </c>
      <c r="D39" s="34">
        <v>14981854.52</v>
      </c>
      <c r="E39" s="36">
        <f>D39/C39*100</f>
        <v>117.22890860719875</v>
      </c>
      <c r="F39" s="34"/>
      <c r="G39" s="34"/>
      <c r="H39" s="36"/>
      <c r="I39" s="37">
        <f t="shared" si="1"/>
        <v>14981854.52</v>
      </c>
    </row>
    <row r="40" spans="1:9" ht="18.75">
      <c r="A40" s="23" t="s">
        <v>4</v>
      </c>
      <c r="B40" s="22" t="s">
        <v>18</v>
      </c>
      <c r="C40" s="34">
        <v>612500</v>
      </c>
      <c r="D40" s="34">
        <v>365917.44</v>
      </c>
      <c r="E40" s="36">
        <f>D40/C40*100</f>
        <v>59.741622857142865</v>
      </c>
      <c r="F40" s="34"/>
      <c r="G40" s="34"/>
      <c r="H40" s="36"/>
      <c r="I40" s="37">
        <f aca="true" t="shared" si="2" ref="I40:I65">SUM(D40,G40)</f>
        <v>365917.44</v>
      </c>
    </row>
    <row r="41" spans="1:9" ht="18.75">
      <c r="A41" s="23" t="s">
        <v>119</v>
      </c>
      <c r="B41" s="22" t="s">
        <v>106</v>
      </c>
      <c r="C41" s="34"/>
      <c r="D41" s="34">
        <v>46374.53</v>
      </c>
      <c r="E41" s="36"/>
      <c r="F41" s="34"/>
      <c r="G41" s="34"/>
      <c r="H41" s="36"/>
      <c r="I41" s="37">
        <f t="shared" si="2"/>
        <v>46374.53</v>
      </c>
    </row>
    <row r="42" spans="1:9" ht="46.5" customHeight="1">
      <c r="A42" s="23" t="s">
        <v>91</v>
      </c>
      <c r="B42" s="22" t="s">
        <v>92</v>
      </c>
      <c r="C42" s="34"/>
      <c r="D42" s="34"/>
      <c r="E42" s="36"/>
      <c r="F42" s="34"/>
      <c r="G42" s="34">
        <v>121396.65</v>
      </c>
      <c r="H42" s="36"/>
      <c r="I42" s="37">
        <f t="shared" si="2"/>
        <v>121396.65</v>
      </c>
    </row>
    <row r="43" spans="1:9" ht="18.75">
      <c r="A43" s="23" t="s">
        <v>73</v>
      </c>
      <c r="B43" s="22" t="s">
        <v>47</v>
      </c>
      <c r="C43" s="34">
        <f>SUM(C44:C47)</f>
        <v>13200000</v>
      </c>
      <c r="D43" s="34">
        <f>SUM(D44:D47)</f>
        <v>9204984.5</v>
      </c>
      <c r="E43" s="36">
        <f>D43/C43*100</f>
        <v>69.73473106060607</v>
      </c>
      <c r="F43" s="34">
        <f>SUM(F44:F48)</f>
        <v>121748090.28</v>
      </c>
      <c r="G43" s="34">
        <f>SUM(G44:G48)</f>
        <v>121658598.21</v>
      </c>
      <c r="H43" s="36">
        <f>G43/F43*100</f>
        <v>99.92649406672895</v>
      </c>
      <c r="I43" s="37">
        <f t="shared" si="2"/>
        <v>130863582.71</v>
      </c>
    </row>
    <row r="44" spans="1:9" ht="112.5">
      <c r="A44" s="20" t="s">
        <v>101</v>
      </c>
      <c r="B44" s="22" t="s">
        <v>11</v>
      </c>
      <c r="C44" s="34">
        <v>12200000</v>
      </c>
      <c r="D44" s="34">
        <v>4996745.92</v>
      </c>
      <c r="E44" s="36">
        <f>D44/C44*100</f>
        <v>40.9569337704918</v>
      </c>
      <c r="F44" s="34"/>
      <c r="G44" s="34">
        <v>124574.49</v>
      </c>
      <c r="H44" s="36"/>
      <c r="I44" s="37">
        <f t="shared" si="2"/>
        <v>5121320.41</v>
      </c>
    </row>
    <row r="45" spans="1:9" ht="18.75">
      <c r="A45" s="20">
        <v>24062200</v>
      </c>
      <c r="B45" s="22" t="s">
        <v>86</v>
      </c>
      <c r="C45" s="34">
        <v>1000000</v>
      </c>
      <c r="D45" s="34">
        <v>4208238.58</v>
      </c>
      <c r="E45" s="36">
        <f>D45/C45*100</f>
        <v>420.823858</v>
      </c>
      <c r="F45" s="34"/>
      <c r="G45" s="34"/>
      <c r="H45" s="36"/>
      <c r="I45" s="37">
        <f t="shared" si="2"/>
        <v>4208238.58</v>
      </c>
    </row>
    <row r="46" spans="1:9" ht="37.5">
      <c r="A46" s="20">
        <v>24110700</v>
      </c>
      <c r="B46" s="22" t="s">
        <v>99</v>
      </c>
      <c r="C46" s="34"/>
      <c r="D46" s="34"/>
      <c r="E46" s="36"/>
      <c r="F46" s="34">
        <v>12</v>
      </c>
      <c r="G46" s="34">
        <v>12</v>
      </c>
      <c r="H46" s="36">
        <v>100</v>
      </c>
      <c r="I46" s="37">
        <f t="shared" si="2"/>
        <v>12</v>
      </c>
    </row>
    <row r="47" spans="1:9" ht="37.5" customHeight="1">
      <c r="A47" s="23" t="s">
        <v>98</v>
      </c>
      <c r="B47" s="22" t="s">
        <v>46</v>
      </c>
      <c r="C47" s="34"/>
      <c r="D47" s="34"/>
      <c r="E47" s="36"/>
      <c r="F47" s="34">
        <v>7000000</v>
      </c>
      <c r="G47" s="34">
        <v>4706461.26</v>
      </c>
      <c r="H47" s="36">
        <f>G47/F47*100</f>
        <v>67.23516085714284</v>
      </c>
      <c r="I47" s="37">
        <f t="shared" si="2"/>
        <v>4706461.26</v>
      </c>
    </row>
    <row r="48" spans="1:9" ht="18.75">
      <c r="A48" s="23" t="s">
        <v>74</v>
      </c>
      <c r="B48" s="22" t="s">
        <v>12</v>
      </c>
      <c r="C48" s="34"/>
      <c r="D48" s="34"/>
      <c r="E48" s="36"/>
      <c r="F48" s="34">
        <v>114748078.28</v>
      </c>
      <c r="G48" s="34">
        <v>116827550.46</v>
      </c>
      <c r="H48" s="36">
        <f>G48/F48*100</f>
        <v>101.8122065407717</v>
      </c>
      <c r="I48" s="37">
        <f t="shared" si="2"/>
        <v>116827550.46</v>
      </c>
    </row>
    <row r="49" spans="1:9" ht="18.75">
      <c r="A49" s="23" t="s">
        <v>75</v>
      </c>
      <c r="B49" s="22" t="s">
        <v>50</v>
      </c>
      <c r="C49" s="34">
        <f>SUM(C50:C51)</f>
        <v>20000</v>
      </c>
      <c r="D49" s="34">
        <v>48524.86</v>
      </c>
      <c r="E49" s="36">
        <f>D49/C49*100</f>
        <v>242.6243</v>
      </c>
      <c r="F49" s="34">
        <f>SUM(F51:F52)</f>
        <v>7800000</v>
      </c>
      <c r="G49" s="34">
        <f>SUM(G51:G52)</f>
        <v>22182468.490000002</v>
      </c>
      <c r="H49" s="36">
        <f>G49/F49*100</f>
        <v>284.3906216666667</v>
      </c>
      <c r="I49" s="37">
        <f t="shared" si="2"/>
        <v>22230993.35</v>
      </c>
    </row>
    <row r="50" spans="1:9" ht="75">
      <c r="A50" s="20" t="s">
        <v>113</v>
      </c>
      <c r="B50" s="22" t="s">
        <v>49</v>
      </c>
      <c r="C50" s="34">
        <v>20000</v>
      </c>
      <c r="D50" s="34">
        <v>48524.86</v>
      </c>
      <c r="E50" s="36">
        <f>D50/C50*100</f>
        <v>242.6243</v>
      </c>
      <c r="F50" s="34"/>
      <c r="G50" s="34"/>
      <c r="H50" s="36"/>
      <c r="I50" s="37">
        <f t="shared" si="2"/>
        <v>48524.86</v>
      </c>
    </row>
    <row r="51" spans="1:9" ht="37.5">
      <c r="A51" s="23" t="s">
        <v>76</v>
      </c>
      <c r="B51" s="22" t="s">
        <v>14</v>
      </c>
      <c r="C51" s="34"/>
      <c r="D51" s="34"/>
      <c r="E51" s="36"/>
      <c r="F51" s="34">
        <v>2800000</v>
      </c>
      <c r="G51" s="34">
        <v>11759777.89</v>
      </c>
      <c r="H51" s="36">
        <f>G51/F51*100</f>
        <v>419.9920675</v>
      </c>
      <c r="I51" s="37">
        <f t="shared" si="2"/>
        <v>11759777.89</v>
      </c>
    </row>
    <row r="52" spans="1:9" ht="18.75">
      <c r="A52" s="23" t="s">
        <v>77</v>
      </c>
      <c r="B52" s="22" t="s">
        <v>34</v>
      </c>
      <c r="C52" s="34"/>
      <c r="D52" s="34"/>
      <c r="E52" s="36"/>
      <c r="F52" s="34">
        <v>5000000</v>
      </c>
      <c r="G52" s="34">
        <v>10422690.6</v>
      </c>
      <c r="H52" s="36">
        <f>G52/F52*100</f>
        <v>208.453812</v>
      </c>
      <c r="I52" s="37">
        <f t="shared" si="2"/>
        <v>10422690.6</v>
      </c>
    </row>
    <row r="53" spans="1:9" ht="24.75" customHeight="1">
      <c r="A53" s="23" t="s">
        <v>78</v>
      </c>
      <c r="B53" s="22" t="s">
        <v>30</v>
      </c>
      <c r="C53" s="34"/>
      <c r="D53" s="34"/>
      <c r="E53" s="36"/>
      <c r="F53" s="34">
        <v>6000000</v>
      </c>
      <c r="G53" s="34">
        <v>4567225.73</v>
      </c>
      <c r="H53" s="36">
        <f>G53/F53*100</f>
        <v>76.12042883333334</v>
      </c>
      <c r="I53" s="37">
        <f t="shared" si="2"/>
        <v>4567225.73</v>
      </c>
    </row>
    <row r="54" spans="1:9" s="4" customFormat="1" ht="18.75">
      <c r="A54" s="27"/>
      <c r="B54" s="28" t="s">
        <v>51</v>
      </c>
      <c r="C54" s="38">
        <f>SUM(C8,C28,C49)</f>
        <v>3015558500</v>
      </c>
      <c r="D54" s="38">
        <f>SUM(D8,D28,D49)</f>
        <v>3585432966.8700004</v>
      </c>
      <c r="E54" s="39">
        <f aca="true" t="shared" si="3" ref="E54:E65">D54/C54*100</f>
        <v>118.89780837844799</v>
      </c>
      <c r="F54" s="38">
        <f>SUM(F8,F28,F49,F53)</f>
        <v>136248090.28</v>
      </c>
      <c r="G54" s="38">
        <f>SUM(G8,G28,G49,G53)</f>
        <v>150225519.70999998</v>
      </c>
      <c r="H54" s="36">
        <f>G54/F54*100</f>
        <v>110.25880759229383</v>
      </c>
      <c r="I54" s="40">
        <f t="shared" si="2"/>
        <v>3735658486.5800004</v>
      </c>
    </row>
    <row r="55" spans="1:9" s="4" customFormat="1" ht="18.75">
      <c r="A55" s="27" t="s">
        <v>79</v>
      </c>
      <c r="B55" s="28" t="s">
        <v>65</v>
      </c>
      <c r="C55" s="38">
        <f>SUM(C56,C57,C58,C60)</f>
        <v>670305969.17</v>
      </c>
      <c r="D55" s="38">
        <f>SUM(D56,D57,D58,D60)</f>
        <v>669554726.79</v>
      </c>
      <c r="E55" s="39">
        <f t="shared" si="3"/>
        <v>99.88792545277045</v>
      </c>
      <c r="F55" s="38"/>
      <c r="G55" s="38"/>
      <c r="H55" s="39"/>
      <c r="I55" s="40">
        <f t="shared" si="2"/>
        <v>669554726.79</v>
      </c>
    </row>
    <row r="56" spans="1:9" s="4" customFormat="1" ht="87.75" customHeight="1">
      <c r="A56" s="27" t="s">
        <v>66</v>
      </c>
      <c r="B56" s="33" t="s">
        <v>67</v>
      </c>
      <c r="C56" s="34">
        <v>6628199</v>
      </c>
      <c r="D56" s="34">
        <v>6628199</v>
      </c>
      <c r="E56" s="36">
        <f t="shared" si="3"/>
        <v>100</v>
      </c>
      <c r="F56" s="34"/>
      <c r="G56" s="34"/>
      <c r="H56" s="36"/>
      <c r="I56" s="37">
        <f t="shared" si="2"/>
        <v>6628199</v>
      </c>
    </row>
    <row r="57" spans="1:9" s="4" customFormat="1" ht="35.25" customHeight="1">
      <c r="A57" s="27" t="s">
        <v>107</v>
      </c>
      <c r="B57" s="33" t="s">
        <v>108</v>
      </c>
      <c r="C57" s="34">
        <v>2229955.17</v>
      </c>
      <c r="D57" s="34">
        <v>2229955.17</v>
      </c>
      <c r="E57" s="36">
        <f t="shared" si="3"/>
        <v>100</v>
      </c>
      <c r="F57" s="34"/>
      <c r="G57" s="34"/>
      <c r="H57" s="36"/>
      <c r="I57" s="37">
        <f t="shared" si="2"/>
        <v>2229955.17</v>
      </c>
    </row>
    <row r="58" spans="1:9" s="4" customFormat="1" ht="19.5">
      <c r="A58" s="29" t="s">
        <v>24</v>
      </c>
      <c r="B58" s="30" t="s">
        <v>102</v>
      </c>
      <c r="C58" s="34">
        <f>SUM(C59:C59)</f>
        <v>646350300</v>
      </c>
      <c r="D58" s="34">
        <f>SUM(D59:D59)</f>
        <v>646350300</v>
      </c>
      <c r="E58" s="36">
        <f t="shared" si="3"/>
        <v>100</v>
      </c>
      <c r="F58" s="34"/>
      <c r="G58" s="34"/>
      <c r="H58" s="36"/>
      <c r="I58" s="37">
        <f t="shared" si="2"/>
        <v>646350300</v>
      </c>
    </row>
    <row r="59" spans="1:9" s="4" customFormat="1" ht="37.5">
      <c r="A59" s="23" t="s">
        <v>53</v>
      </c>
      <c r="B59" s="22" t="s">
        <v>52</v>
      </c>
      <c r="C59" s="34">
        <v>646350300</v>
      </c>
      <c r="D59" s="34">
        <v>646350300</v>
      </c>
      <c r="E59" s="36">
        <f t="shared" si="3"/>
        <v>100</v>
      </c>
      <c r="F59" s="34"/>
      <c r="G59" s="34"/>
      <c r="H59" s="36"/>
      <c r="I59" s="37">
        <f t="shared" si="2"/>
        <v>646350300</v>
      </c>
    </row>
    <row r="60" spans="1:9" s="4" customFormat="1" ht="39">
      <c r="A60" s="23" t="s">
        <v>62</v>
      </c>
      <c r="B60" s="24" t="s">
        <v>68</v>
      </c>
      <c r="C60" s="34">
        <f>SUM(C62:C64)</f>
        <v>15097515</v>
      </c>
      <c r="D60" s="34">
        <f>SUM(D62:D64)</f>
        <v>14346272.62</v>
      </c>
      <c r="E60" s="36">
        <f t="shared" si="3"/>
        <v>95.02406601351281</v>
      </c>
      <c r="F60" s="34"/>
      <c r="G60" s="34"/>
      <c r="H60" s="36"/>
      <c r="I60" s="37">
        <f t="shared" si="2"/>
        <v>14346272.62</v>
      </c>
    </row>
    <row r="61" spans="1:9" s="4" customFormat="1" ht="2.25" customHeight="1" hidden="1">
      <c r="A61" s="23" t="s">
        <v>25</v>
      </c>
      <c r="B61" s="22" t="s">
        <v>36</v>
      </c>
      <c r="C61" s="34"/>
      <c r="D61" s="34"/>
      <c r="E61" s="36" t="e">
        <f t="shared" si="3"/>
        <v>#DIV/0!</v>
      </c>
      <c r="F61" s="34"/>
      <c r="G61" s="34"/>
      <c r="H61" s="36"/>
      <c r="I61" s="37">
        <f t="shared" si="2"/>
        <v>0</v>
      </c>
    </row>
    <row r="62" spans="1:9" s="4" customFormat="1" ht="62.25" customHeight="1">
      <c r="A62" s="23" t="s">
        <v>87</v>
      </c>
      <c r="B62" s="22" t="s">
        <v>88</v>
      </c>
      <c r="C62" s="34">
        <v>8373319</v>
      </c>
      <c r="D62" s="34">
        <v>8373319</v>
      </c>
      <c r="E62" s="36">
        <f t="shared" si="3"/>
        <v>100</v>
      </c>
      <c r="F62" s="34"/>
      <c r="G62" s="34"/>
      <c r="H62" s="36"/>
      <c r="I62" s="37">
        <f t="shared" si="2"/>
        <v>8373319</v>
      </c>
    </row>
    <row r="63" spans="1:9" s="4" customFormat="1" ht="81.75" customHeight="1">
      <c r="A63" s="23" t="s">
        <v>89</v>
      </c>
      <c r="B63" s="22" t="s">
        <v>90</v>
      </c>
      <c r="C63" s="34">
        <v>5840472</v>
      </c>
      <c r="D63" s="34">
        <v>5185639.35</v>
      </c>
      <c r="E63" s="36">
        <f t="shared" si="3"/>
        <v>88.78801833139512</v>
      </c>
      <c r="F63" s="34"/>
      <c r="G63" s="34"/>
      <c r="H63" s="36"/>
      <c r="I63" s="37">
        <f t="shared" si="2"/>
        <v>5185639.35</v>
      </c>
    </row>
    <row r="64" spans="1:9" s="4" customFormat="1" ht="18.75">
      <c r="A64" s="23" t="s">
        <v>63</v>
      </c>
      <c r="B64" s="22" t="s">
        <v>64</v>
      </c>
      <c r="C64" s="34">
        <v>883724</v>
      </c>
      <c r="D64" s="34">
        <v>787314.27</v>
      </c>
      <c r="E64" s="36">
        <f t="shared" si="3"/>
        <v>89.09051581715558</v>
      </c>
      <c r="F64" s="34"/>
      <c r="G64" s="34"/>
      <c r="H64" s="36"/>
      <c r="I64" s="37">
        <f t="shared" si="2"/>
        <v>787314.27</v>
      </c>
    </row>
    <row r="65" spans="1:9" s="4" customFormat="1" ht="19.5" thickBot="1">
      <c r="A65" s="31"/>
      <c r="B65" s="32" t="s">
        <v>16</v>
      </c>
      <c r="C65" s="43">
        <f>SUM(C54+C55)</f>
        <v>3685864469.17</v>
      </c>
      <c r="D65" s="43">
        <f>SUM(D54+D55)</f>
        <v>4254987693.6600003</v>
      </c>
      <c r="E65" s="44">
        <f t="shared" si="3"/>
        <v>115.440698627157</v>
      </c>
      <c r="F65" s="43">
        <f>SUM(F54)</f>
        <v>136248090.28</v>
      </c>
      <c r="G65" s="43">
        <f>SUM(G54)</f>
        <v>150225519.70999998</v>
      </c>
      <c r="H65" s="44">
        <f>G65/F65*100</f>
        <v>110.25880759229383</v>
      </c>
      <c r="I65" s="45">
        <f t="shared" si="2"/>
        <v>4405213213.37</v>
      </c>
    </row>
    <row r="66" spans="1:9" s="4" customFormat="1" ht="20.25">
      <c r="A66" s="12"/>
      <c r="B66" s="13"/>
      <c r="C66" s="14"/>
      <c r="D66" s="14"/>
      <c r="E66" s="16"/>
      <c r="F66" s="14"/>
      <c r="G66" s="14"/>
      <c r="H66" s="17"/>
      <c r="I66" s="15"/>
    </row>
    <row r="67" spans="1:9" s="4" customFormat="1" ht="20.25">
      <c r="A67" s="12"/>
      <c r="B67" s="13" t="s">
        <v>94</v>
      </c>
      <c r="C67" s="14"/>
      <c r="D67" s="14"/>
      <c r="E67" s="15"/>
      <c r="F67" s="14"/>
      <c r="G67" s="41" t="s">
        <v>95</v>
      </c>
      <c r="H67" s="14"/>
      <c r="I67" s="15"/>
    </row>
    <row r="68" spans="1:9" s="4" customFormat="1" ht="20.25">
      <c r="A68" s="12"/>
      <c r="B68" s="13"/>
      <c r="C68" s="14"/>
      <c r="D68" s="14"/>
      <c r="E68" s="15"/>
      <c r="F68" s="14"/>
      <c r="G68" s="14"/>
      <c r="H68" s="14"/>
      <c r="I68" s="15"/>
    </row>
    <row r="69" spans="1:9" ht="47.25" customHeight="1">
      <c r="A69" s="6"/>
      <c r="B69" s="42" t="s">
        <v>97</v>
      </c>
      <c r="C69" s="6" t="s">
        <v>19</v>
      </c>
      <c r="D69" s="6"/>
      <c r="E69" s="6"/>
      <c r="F69" s="6"/>
      <c r="G69" s="42" t="s">
        <v>96</v>
      </c>
      <c r="H69" s="6"/>
      <c r="I69" s="6"/>
    </row>
    <row r="70" spans="1:9" ht="23.25" customHeight="1">
      <c r="A70" s="2"/>
      <c r="B70" s="49"/>
      <c r="C70" s="49"/>
      <c r="D70" s="49"/>
      <c r="E70" s="49"/>
      <c r="F70" s="49"/>
      <c r="G70" s="49"/>
      <c r="H70" s="49"/>
      <c r="I70" s="49"/>
    </row>
    <row r="71" spans="2:8" ht="15.75">
      <c r="B71" s="8"/>
      <c r="D71" s="9"/>
      <c r="E71" s="9"/>
      <c r="G71" s="8"/>
      <c r="H71" s="8"/>
    </row>
    <row r="72" spans="3:6" ht="12.75">
      <c r="C72" s="9"/>
      <c r="F72" s="10"/>
    </row>
  </sheetData>
  <sheetProtection/>
  <mergeCells count="12">
    <mergeCell ref="C1:I1"/>
    <mergeCell ref="C2:I2"/>
    <mergeCell ref="C3:I3"/>
    <mergeCell ref="A1:B1"/>
    <mergeCell ref="A2:B2"/>
    <mergeCell ref="A3:B3"/>
    <mergeCell ref="A6:A7"/>
    <mergeCell ref="F6:H6"/>
    <mergeCell ref="B70:I70"/>
    <mergeCell ref="A4:I4"/>
    <mergeCell ref="C6:E6"/>
    <mergeCell ref="B6:B7"/>
  </mergeCells>
  <hyperlinks>
    <hyperlink ref="B9" r:id="rId1" display="_ftn1"/>
    <hyperlink ref="B51" r:id="rId2" display="_ftn1"/>
    <hyperlink ref="B52" r:id="rId3" display="_ftn1"/>
    <hyperlink ref="B24" r:id="rId4" display="_ftn1"/>
    <hyperlink ref="B64" r:id="rId5" display="_ftn1"/>
    <hyperlink ref="B65" r:id="rId6" display="_ftn1"/>
    <hyperlink ref="B38" r:id="rId7" display="_ftn1"/>
    <hyperlink ref="B37" r:id="rId8" display="_ftn1"/>
    <hyperlink ref="B39" r:id="rId9" display="_ftn1"/>
    <hyperlink ref="B50" r:id="rId10" display="_ftn1"/>
  </hyperlinks>
  <printOptions horizontalCentered="1"/>
  <pageMargins left="0.2362204724409449" right="0.2362204724409449" top="0.39" bottom="0.1968503937007874" header="0.2362204724409449" footer="0.1968503937007874"/>
  <pageSetup fitToHeight="3" fitToWidth="1" horizontalDpi="600" verticalDpi="600" orientation="landscape" paperSize="9" scale="66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Отрощенко Сергій Володимирович</cp:lastModifiedBy>
  <cp:lastPrinted>2023-02-06T15:05:20Z</cp:lastPrinted>
  <dcterms:created xsi:type="dcterms:W3CDTF">2000-04-12T12:59:51Z</dcterms:created>
  <dcterms:modified xsi:type="dcterms:W3CDTF">2023-02-14T08:01:25Z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