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80" windowHeight="9135" activeTab="0"/>
  </bookViews>
  <sheets>
    <sheet name="2021" sheetId="1" r:id="rId1"/>
  </sheets>
  <definedNames>
    <definedName name="_xlnm.Print_Area" localSheetId="0">'2021'!$A$1:$J$84</definedName>
  </definedNames>
  <calcPr fullCalcOnLoad="1"/>
</workbook>
</file>

<file path=xl/sharedStrings.xml><?xml version="1.0" encoding="utf-8"?>
<sst xmlns="http://schemas.openxmlformats.org/spreadsheetml/2006/main" count="151" uniqueCount="148">
  <si>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</si>
  <si>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</si>
  <si>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</si>
  <si>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</si>
  <si>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</si>
  <si>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</si>
  <si>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</si>
  <si>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</si>
  <si>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</si>
  <si>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</si>
  <si>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</si>
  <si>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</si>
  <si>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</si>
  <si>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</si>
  <si>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</si>
  <si>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</si>
  <si>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</si>
  <si>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</si>
  <si>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</si>
  <si>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</si>
  <si>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</si>
  <si>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</si>
  <si>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</si>
  <si>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</si>
  <si>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</si>
  <si>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</si>
  <si>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</si>
  <si>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</si>
  <si>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</si>
  <si>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</si>
  <si>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</si>
  <si>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</si>
  <si>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</si>
  <si>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</si>
  <si>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</si>
  <si>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</si>
  <si>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</si>
  <si>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</si>
  <si>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</si>
  <si>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18030100-18030200</t>
  </si>
  <si>
    <t>18010100-18010400</t>
  </si>
  <si>
    <t>18010500-18010900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</si>
  <si>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</si>
  <si>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</si>
  <si>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</si>
  <si>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</si>
  <si>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</si>
  <si>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</si>
  <si>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</si>
  <si>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</si>
  <si>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</si>
  <si>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</si>
  <si>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</si>
  <si>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</si>
  <si>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</si>
  <si>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</si>
  <si>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</si>
  <si>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</si>
  <si>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</si>
  <si>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</si>
  <si>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</si>
  <si>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</si>
  <si>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</si>
  <si>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</si>
  <si>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</si>
  <si>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</si>
  <si>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</si>
  <si>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</si>
  <si>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</si>
  <si>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</si>
  <si>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</si>
  <si>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</si>
  <si>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</si>
  <si>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</si>
  <si>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</si>
  <si>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</si>
  <si>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</si>
  <si>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</si>
  <si>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</si>
  <si>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</si>
  <si>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</si>
  <si>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</si>
  <si>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</si>
  <si>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</si>
  <si>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</si>
  <si>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</si>
  <si>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</si>
  <si>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</si>
  <si>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</si>
  <si>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</si>
  <si>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</si>
  <si>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</si>
  <si>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</si>
  <si>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>21080900, 21081500</t>
  </si>
  <si>
    <t>41055000</t>
  </si>
  <si>
    <t>Субвенція з місцевого бюджету на здійснення підтримки окремих  закладів та заходів у системі охорони здоров’я за рахунок відповідної субвенції з державного бюджету</t>
  </si>
  <si>
    <t>24170000</t>
  </si>
  <si>
    <t>Плата за гарантії, надані Верховною Радою Автономної Республіки Крим та міськими радами</t>
  </si>
  <si>
    <t>24030000,24060300,24110900</t>
  </si>
  <si>
    <t xml:space="preserve">Уточнений бюджет  на 2021 рік </t>
  </si>
  <si>
    <t xml:space="preserve">Уточнений бюджет   на 2021 рік </t>
  </si>
  <si>
    <t>18011000-18011100</t>
  </si>
  <si>
    <t>18050300-18050500</t>
  </si>
  <si>
    <t>21082400</t>
  </si>
  <si>
    <t xml:space="preserve">Кошти гарантійного та реєстраційного внесків, які підлягають перерахуванню оператором електронного майданчика 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</si>
  <si>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</si>
  <si>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410514000</t>
  </si>
  <si>
    <t>41051700</t>
  </si>
  <si>
    <t>41032300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</si>
  <si>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</si>
  <si>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</si>
  <si>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</si>
  <si>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41035700</t>
  </si>
  <si>
    <t>Субвенція з державного бюджету місцевим бюджетам на розвиток спортивної інфраструктури</t>
  </si>
  <si>
    <t>41053600</t>
  </si>
  <si>
    <t>Субвенція з місцевого бюджету на здійснення природоохоронних заходів</t>
  </si>
  <si>
    <t>Субвенції з Державного бюджету, в тому числі::</t>
  </si>
  <si>
    <t xml:space="preserve">22564000000 (код бюджету) </t>
  </si>
  <si>
    <t xml:space="preserve">Доходи 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</si>
  <si>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</si>
  <si>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41050400</t>
  </si>
  <si>
    <t>41050500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</si>
  <si>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</si>
  <si>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</si>
  <si>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</si>
  <si>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</si>
  <si>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</si>
  <si>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41054200</t>
  </si>
  <si>
    <t>41033800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</si>
  <si>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</si>
  <si>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</si>
  <si>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</si>
  <si>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41035600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</si>
  <si>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</si>
  <si>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 xml:space="preserve">     Керуючий справами виконавчого комітету</t>
  </si>
  <si>
    <t>від "____" _________ 2022 року №_____</t>
  </si>
  <si>
    <t>Звіт про виконання загального та спеціального фонду бюджету Хмельницької міської територіальної громади за  2021 рік</t>
  </si>
  <si>
    <t>Виконано  за    2021 рік</t>
  </si>
  <si>
    <t>% виконання до плану на   2021р.</t>
  </si>
  <si>
    <t>Виконано за    2021 рік</t>
  </si>
  <si>
    <t xml:space="preserve">Разом виконання по загальному та спеціальному фондах за    2021 р. </t>
  </si>
  <si>
    <t>41050900</t>
  </si>
  <si>
    <t>41032500</t>
  </si>
  <si>
    <t xml:space="preserve">Субвенція з державного бюджету місцевим бюджетам на розвиток комунальної інфраструктури, у тому числі на придбання комунальної техніки </t>
  </si>
  <si>
    <t>41052900</t>
  </si>
  <si>
    <t xml:space="preserve">Субвенція з державного бюджету місцевим бюджетам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</si>
  <si>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</si>
  <si>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Ю. САБІЙ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</si>
</sst>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46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49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9" xfId="0" applyNumberFormat="1" applyFont="1" applyFill="1" applyBorder="1" applyAlignment="1" applyProtection="1">
      <alignment vertical="center" wrapText="1"/>
      <protection/>
    </xf>
    <xf numFmtId="4" fontId="35" fillId="0" borderId="19" xfId="0" applyNumberFormat="1" applyFont="1" applyFill="1" applyBorder="1" applyAlignment="1" applyProtection="1">
      <alignment vertical="center"/>
      <protection/>
    </xf>
    <xf numFmtId="196" fontId="37" fillId="0" borderId="19" xfId="0" applyNumberFormat="1" applyFont="1" applyFill="1" applyBorder="1" applyAlignment="1" applyProtection="1">
      <alignment vertical="center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="70" zoomScaleNormal="70" zoomScalePageLayoutView="0" workbookViewId="0" topLeftCell="A1">
      <pane ySplit="8" topLeftCell="A78" activePane="bottomLeft" state="frozen"/>
      <selection pane="topLeft" activeCell="A1" sqref="A1"/>
      <selection pane="bottomLeft" activeCell="I10" sqref="I10:I16"/>
    </sheetView>
  </sheetViews>
  <sheetFormatPr defaultColWidth="9.140625" defaultRowHeight="12.75"/>
  <cols>
    <col min="1" max="1" width="16.00390625" style="7" customWidth="1"/>
    <col min="2" max="2" width="72.140625" style="7" customWidth="1"/>
    <col min="3" max="3" width="22.28125" style="7" bestFit="1" customWidth="1"/>
    <col min="4" max="4" width="20.7109375" style="7" customWidth="1"/>
    <col min="5" max="5" width="0.42578125" style="7" customWidth="1"/>
    <col min="6" max="6" width="16.421875" style="7" customWidth="1"/>
    <col min="7" max="7" width="18.57421875" style="7" customWidth="1"/>
    <col min="8" max="8" width="21.00390625" style="7" customWidth="1"/>
    <col min="9" max="9" width="16.28125" style="7" customWidth="1"/>
    <col min="10" max="10" width="22.140625" style="7" customWidth="1"/>
    <col min="11" max="16384" width="9.140625" style="3" customWidth="1"/>
  </cols>
  <sheetData>
    <row r="1" spans="1:10" ht="20.25">
      <c r="A1" s="65"/>
      <c r="B1" s="65"/>
      <c r="C1" s="64" t="s">
        <v>54</v>
      </c>
      <c r="D1" s="64"/>
      <c r="E1" s="64"/>
      <c r="F1" s="64"/>
      <c r="G1" s="64"/>
      <c r="H1" s="64"/>
      <c r="I1" s="64"/>
      <c r="J1" s="64"/>
    </row>
    <row r="2" spans="1:10" ht="20.25">
      <c r="A2" s="65"/>
      <c r="B2" s="65"/>
      <c r="C2" s="64" t="s">
        <v>16</v>
      </c>
      <c r="D2" s="64"/>
      <c r="E2" s="64"/>
      <c r="F2" s="64"/>
      <c r="G2" s="64"/>
      <c r="H2" s="64"/>
      <c r="I2" s="64"/>
      <c r="J2" s="64"/>
    </row>
    <row r="3" spans="1:10" ht="42" customHeight="1">
      <c r="A3" s="65"/>
      <c r="B3" s="65"/>
      <c r="C3" s="64" t="s">
        <v>135</v>
      </c>
      <c r="D3" s="64"/>
      <c r="E3" s="64"/>
      <c r="F3" s="64"/>
      <c r="G3" s="64"/>
      <c r="H3" s="64"/>
      <c r="I3" s="64"/>
      <c r="J3" s="64"/>
    </row>
    <row r="4" spans="1:10" ht="43.5" customHeight="1">
      <c r="A4" s="59" t="s">
        <v>136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24" customHeight="1">
      <c r="A5" s="59" t="s">
        <v>117</v>
      </c>
      <c r="B5" s="59"/>
      <c r="C5" s="54"/>
      <c r="D5" s="54"/>
      <c r="E5" s="54"/>
      <c r="F5" s="54"/>
      <c r="G5" s="54"/>
      <c r="H5" s="54"/>
      <c r="I5" s="54"/>
      <c r="J5" s="54"/>
    </row>
    <row r="6" spans="1:10" ht="21" thickBot="1">
      <c r="A6" s="11"/>
      <c r="B6" s="11"/>
      <c r="C6" s="63" t="s">
        <v>118</v>
      </c>
      <c r="D6" s="63"/>
      <c r="E6" s="11"/>
      <c r="F6" s="11"/>
      <c r="H6" s="11"/>
      <c r="I6" s="6" t="s">
        <v>24</v>
      </c>
      <c r="J6" s="11"/>
    </row>
    <row r="7" spans="1:10" ht="23.25" customHeight="1">
      <c r="A7" s="55" t="s">
        <v>6</v>
      </c>
      <c r="B7" s="61" t="s">
        <v>34</v>
      </c>
      <c r="C7" s="60" t="s">
        <v>51</v>
      </c>
      <c r="D7" s="60"/>
      <c r="E7" s="60"/>
      <c r="F7" s="60"/>
      <c r="G7" s="57" t="s">
        <v>52</v>
      </c>
      <c r="H7" s="57"/>
      <c r="I7" s="57"/>
      <c r="J7" s="18"/>
    </row>
    <row r="8" spans="1:10" ht="129.75" customHeight="1">
      <c r="A8" s="56"/>
      <c r="B8" s="62"/>
      <c r="C8" s="1" t="s">
        <v>99</v>
      </c>
      <c r="D8" s="1" t="s">
        <v>137</v>
      </c>
      <c r="E8" s="1" t="s">
        <v>25</v>
      </c>
      <c r="F8" s="1" t="s">
        <v>138</v>
      </c>
      <c r="G8" s="1" t="s">
        <v>100</v>
      </c>
      <c r="H8" s="1" t="s">
        <v>139</v>
      </c>
      <c r="I8" s="1" t="s">
        <v>138</v>
      </c>
      <c r="J8" s="19" t="s">
        <v>140</v>
      </c>
    </row>
    <row r="9" spans="1:10" s="4" customFormat="1" ht="18.75">
      <c r="A9" s="20">
        <v>10000000</v>
      </c>
      <c r="B9" s="21" t="s">
        <v>7</v>
      </c>
      <c r="C9" s="38">
        <f>SUM(C10,C16,C17,C24,C25,C26,C27)</f>
        <v>2319669247</v>
      </c>
      <c r="D9" s="38">
        <f>SUM(D10,D16,D17,D24,D25,D26,D27)</f>
        <v>2365909837.22</v>
      </c>
      <c r="E9" s="23">
        <v>91.8</v>
      </c>
      <c r="F9" s="40">
        <f>D9/C9*100</f>
        <v>101.99341308161938</v>
      </c>
      <c r="G9" s="38">
        <f>SUM(G27)</f>
        <v>630900</v>
      </c>
      <c r="H9" s="38">
        <f>SUM(H27)</f>
        <v>1063119.6</v>
      </c>
      <c r="I9" s="40">
        <f>H9/G9*100</f>
        <v>168.5084165477889</v>
      </c>
      <c r="J9" s="41">
        <f aca="true" t="shared" si="0" ref="J9:J40">SUM(D9,H9)</f>
        <v>2366972956.8199997</v>
      </c>
    </row>
    <row r="10" spans="1:10" s="5" customFormat="1" ht="37.5">
      <c r="A10" s="20">
        <v>11000000</v>
      </c>
      <c r="B10" s="24" t="s">
        <v>19</v>
      </c>
      <c r="C10" s="38">
        <f>SUM(C11:C12)</f>
        <v>1539280028</v>
      </c>
      <c r="D10" s="38">
        <f>SUM(D11:D12)</f>
        <v>1559573571.72</v>
      </c>
      <c r="E10" s="23">
        <v>88.2</v>
      </c>
      <c r="F10" s="40">
        <f aca="true" t="shared" si="1" ref="F10:F73">D10/C10*100</f>
        <v>101.31837894020931</v>
      </c>
      <c r="G10" s="38"/>
      <c r="H10" s="38"/>
      <c r="I10" s="40"/>
      <c r="J10" s="41">
        <f t="shared" si="0"/>
        <v>1559573571.72</v>
      </c>
    </row>
    <row r="11" spans="1:10" ht="18.75">
      <c r="A11" s="20">
        <v>11010000</v>
      </c>
      <c r="B11" s="21" t="s">
        <v>30</v>
      </c>
      <c r="C11" s="38">
        <v>1538280028</v>
      </c>
      <c r="D11" s="38">
        <v>1558169899.47</v>
      </c>
      <c r="E11" s="22">
        <v>106.6</v>
      </c>
      <c r="F11" s="40">
        <f t="shared" si="1"/>
        <v>101.29299419533255</v>
      </c>
      <c r="G11" s="38"/>
      <c r="H11" s="38"/>
      <c r="I11" s="40"/>
      <c r="J11" s="41">
        <f t="shared" si="0"/>
        <v>1558169899.47</v>
      </c>
    </row>
    <row r="12" spans="1:10" ht="39.75" customHeight="1">
      <c r="A12" s="20">
        <v>11020000</v>
      </c>
      <c r="B12" s="21" t="s">
        <v>53</v>
      </c>
      <c r="C12" s="38">
        <v>1000000</v>
      </c>
      <c r="D12" s="38">
        <v>1403672.25</v>
      </c>
      <c r="E12" s="22">
        <v>80.7</v>
      </c>
      <c r="F12" s="40">
        <f t="shared" si="1"/>
        <v>140.36722500000002</v>
      </c>
      <c r="G12" s="38"/>
      <c r="H12" s="38"/>
      <c r="I12" s="40"/>
      <c r="J12" s="41">
        <f t="shared" si="0"/>
        <v>1403672.25</v>
      </c>
    </row>
    <row r="13" spans="1:10" s="5" customFormat="1" ht="1.5" customHeight="1" hidden="1">
      <c r="A13" s="25" t="s">
        <v>12</v>
      </c>
      <c r="B13" s="24" t="s">
        <v>20</v>
      </c>
      <c r="C13" s="39">
        <f aca="true" t="shared" si="2" ref="C13:H13">SUM(C14:C15)</f>
        <v>0</v>
      </c>
      <c r="D13" s="39">
        <f>SUM(D14:D15)</f>
        <v>0</v>
      </c>
      <c r="E13" s="23">
        <f t="shared" si="2"/>
        <v>103.8</v>
      </c>
      <c r="F13" s="40" t="e">
        <f t="shared" si="1"/>
        <v>#DIV/0!</v>
      </c>
      <c r="G13" s="38">
        <f t="shared" si="2"/>
        <v>0</v>
      </c>
      <c r="H13" s="38">
        <f t="shared" si="2"/>
        <v>0</v>
      </c>
      <c r="I13" s="40"/>
      <c r="J13" s="41">
        <f t="shared" si="0"/>
        <v>0</v>
      </c>
    </row>
    <row r="14" spans="1:10" ht="18.75" hidden="1">
      <c r="A14" s="25" t="s">
        <v>21</v>
      </c>
      <c r="B14" s="24" t="s">
        <v>22</v>
      </c>
      <c r="C14" s="38"/>
      <c r="D14" s="38">
        <v>0</v>
      </c>
      <c r="E14" s="22"/>
      <c r="F14" s="40" t="e">
        <f t="shared" si="1"/>
        <v>#DIV/0!</v>
      </c>
      <c r="G14" s="38"/>
      <c r="H14" s="38"/>
      <c r="I14" s="40"/>
      <c r="J14" s="41">
        <f t="shared" si="0"/>
        <v>0</v>
      </c>
    </row>
    <row r="15" spans="1:10" ht="18.75" hidden="1">
      <c r="A15" s="25" t="s">
        <v>26</v>
      </c>
      <c r="B15" s="24" t="s">
        <v>27</v>
      </c>
      <c r="C15" s="38"/>
      <c r="D15" s="38"/>
      <c r="E15" s="22">
        <v>103.8</v>
      </c>
      <c r="F15" s="40" t="e">
        <f t="shared" si="1"/>
        <v>#DIV/0!</v>
      </c>
      <c r="G15" s="38"/>
      <c r="H15" s="38"/>
      <c r="I15" s="40"/>
      <c r="J15" s="41">
        <f t="shared" si="0"/>
        <v>0</v>
      </c>
    </row>
    <row r="16" spans="1:10" ht="37.5">
      <c r="A16" s="25" t="s">
        <v>77</v>
      </c>
      <c r="B16" s="24" t="s">
        <v>78</v>
      </c>
      <c r="C16" s="38">
        <v>1053000</v>
      </c>
      <c r="D16" s="38">
        <v>1330208.01</v>
      </c>
      <c r="E16" s="22"/>
      <c r="F16" s="40">
        <f t="shared" si="1"/>
        <v>126.325547008547</v>
      </c>
      <c r="G16" s="38"/>
      <c r="H16" s="38"/>
      <c r="I16" s="40"/>
      <c r="J16" s="41">
        <f t="shared" si="0"/>
        <v>1330208.01</v>
      </c>
    </row>
    <row r="17" spans="1:10" ht="19.5">
      <c r="A17" s="25" t="s">
        <v>66</v>
      </c>
      <c r="B17" s="26" t="s">
        <v>35</v>
      </c>
      <c r="C17" s="38">
        <f>SUM(C18:C23)</f>
        <v>606959319</v>
      </c>
      <c r="D17" s="38">
        <f>SUM(D18:D23)</f>
        <v>624482383.3299999</v>
      </c>
      <c r="E17" s="22">
        <v>168.4</v>
      </c>
      <c r="F17" s="40">
        <f t="shared" si="1"/>
        <v>102.88702451407619</v>
      </c>
      <c r="G17" s="38"/>
      <c r="H17" s="38"/>
      <c r="I17" s="40"/>
      <c r="J17" s="41">
        <f t="shared" si="0"/>
        <v>624482383.3299999</v>
      </c>
    </row>
    <row r="18" spans="1:10" ht="37.5">
      <c r="A18" s="20" t="s">
        <v>40</v>
      </c>
      <c r="B18" s="24" t="s">
        <v>32</v>
      </c>
      <c r="C18" s="38">
        <v>32294850</v>
      </c>
      <c r="D18" s="38">
        <v>34780487.72</v>
      </c>
      <c r="E18" s="22"/>
      <c r="F18" s="40">
        <f t="shared" si="1"/>
        <v>107.6967000001548</v>
      </c>
      <c r="G18" s="38"/>
      <c r="H18" s="38"/>
      <c r="I18" s="40"/>
      <c r="J18" s="41">
        <f t="shared" si="0"/>
        <v>34780487.72</v>
      </c>
    </row>
    <row r="19" spans="1:10" ht="37.5">
      <c r="A19" s="20" t="s">
        <v>41</v>
      </c>
      <c r="B19" s="24" t="s">
        <v>36</v>
      </c>
      <c r="C19" s="38">
        <v>182866300</v>
      </c>
      <c r="D19" s="38">
        <v>185307285.75</v>
      </c>
      <c r="E19" s="22"/>
      <c r="F19" s="40">
        <f t="shared" si="1"/>
        <v>101.33484723538456</v>
      </c>
      <c r="G19" s="38"/>
      <c r="H19" s="38"/>
      <c r="I19" s="40"/>
      <c r="J19" s="41">
        <f t="shared" si="0"/>
        <v>185307285.75</v>
      </c>
    </row>
    <row r="20" spans="1:10" ht="42" customHeight="1">
      <c r="A20" s="20" t="s">
        <v>101</v>
      </c>
      <c r="B20" s="24" t="s">
        <v>37</v>
      </c>
      <c r="C20" s="38">
        <v>700000</v>
      </c>
      <c r="D20" s="38">
        <v>845233.98</v>
      </c>
      <c r="E20" s="22"/>
      <c r="F20" s="40">
        <f t="shared" si="1"/>
        <v>120.74771142857144</v>
      </c>
      <c r="G20" s="38"/>
      <c r="H20" s="38"/>
      <c r="I20" s="40"/>
      <c r="J20" s="41">
        <f t="shared" si="0"/>
        <v>845233.98</v>
      </c>
    </row>
    <row r="21" spans="1:10" ht="37.5">
      <c r="A21" s="20" t="s">
        <v>39</v>
      </c>
      <c r="B21" s="24" t="s">
        <v>38</v>
      </c>
      <c r="C21" s="38">
        <v>720000</v>
      </c>
      <c r="D21" s="38">
        <v>1000313.34</v>
      </c>
      <c r="E21" s="22"/>
      <c r="F21" s="40">
        <f t="shared" si="1"/>
        <v>138.93240833333334</v>
      </c>
      <c r="G21" s="38"/>
      <c r="H21" s="38"/>
      <c r="I21" s="40"/>
      <c r="J21" s="41">
        <f t="shared" si="0"/>
        <v>1000313.34</v>
      </c>
    </row>
    <row r="22" spans="1:10" ht="18.75">
      <c r="A22" s="20">
        <v>1802000</v>
      </c>
      <c r="B22" s="24" t="s">
        <v>79</v>
      </c>
      <c r="C22" s="38"/>
      <c r="D22" s="38">
        <v>32522.51</v>
      </c>
      <c r="E22" s="22"/>
      <c r="F22" s="40"/>
      <c r="G22" s="38"/>
      <c r="H22" s="38"/>
      <c r="I22" s="40"/>
      <c r="J22" s="41">
        <f t="shared" si="0"/>
        <v>32522.51</v>
      </c>
    </row>
    <row r="23" spans="1:10" ht="37.5">
      <c r="A23" s="20" t="s">
        <v>102</v>
      </c>
      <c r="B23" s="24" t="s">
        <v>92</v>
      </c>
      <c r="C23" s="38">
        <v>390378169</v>
      </c>
      <c r="D23" s="38">
        <v>402516540.03</v>
      </c>
      <c r="E23" s="22"/>
      <c r="F23" s="40">
        <f t="shared" si="1"/>
        <v>103.10938776650698</v>
      </c>
      <c r="G23" s="38"/>
      <c r="H23" s="38"/>
      <c r="I23" s="40"/>
      <c r="J23" s="41">
        <f t="shared" si="0"/>
        <v>402516540.03</v>
      </c>
    </row>
    <row r="24" spans="1:10" ht="37.5">
      <c r="A24" s="20">
        <v>14040000</v>
      </c>
      <c r="B24" s="27" t="s">
        <v>44</v>
      </c>
      <c r="C24" s="38">
        <v>84376900</v>
      </c>
      <c r="D24" s="38">
        <v>87963321.63</v>
      </c>
      <c r="E24" s="22"/>
      <c r="F24" s="40">
        <f t="shared" si="1"/>
        <v>104.25047806923457</v>
      </c>
      <c r="G24" s="38"/>
      <c r="H24" s="38"/>
      <c r="I24" s="40"/>
      <c r="J24" s="41">
        <f t="shared" si="0"/>
        <v>87963321.63</v>
      </c>
    </row>
    <row r="25" spans="1:10" ht="18.75">
      <c r="A25" s="20">
        <v>14021900</v>
      </c>
      <c r="B25" s="27" t="s">
        <v>55</v>
      </c>
      <c r="C25" s="38">
        <v>17500000</v>
      </c>
      <c r="D25" s="38">
        <v>21048081.41</v>
      </c>
      <c r="E25" s="22"/>
      <c r="F25" s="40">
        <f t="shared" si="1"/>
        <v>120.27475091428572</v>
      </c>
      <c r="G25" s="38"/>
      <c r="H25" s="38"/>
      <c r="I25" s="40"/>
      <c r="J25" s="41">
        <f t="shared" si="0"/>
        <v>21048081.41</v>
      </c>
    </row>
    <row r="26" spans="1:10" ht="18.75">
      <c r="A26" s="20">
        <v>14031900</v>
      </c>
      <c r="B26" s="27" t="s">
        <v>55</v>
      </c>
      <c r="C26" s="38">
        <v>70500000</v>
      </c>
      <c r="D26" s="38">
        <v>71512271.12</v>
      </c>
      <c r="E26" s="22"/>
      <c r="F26" s="40">
        <f t="shared" si="1"/>
        <v>101.4358455602837</v>
      </c>
      <c r="G26" s="38"/>
      <c r="H26" s="38"/>
      <c r="I26" s="40"/>
      <c r="J26" s="41">
        <f t="shared" si="0"/>
        <v>71512271.12</v>
      </c>
    </row>
    <row r="27" spans="1:10" ht="18.75">
      <c r="A27" s="20">
        <v>19010000</v>
      </c>
      <c r="B27" s="27" t="s">
        <v>28</v>
      </c>
      <c r="C27" s="38"/>
      <c r="D27" s="38"/>
      <c r="E27" s="22"/>
      <c r="F27" s="40"/>
      <c r="G27" s="38">
        <v>630900</v>
      </c>
      <c r="H27" s="38">
        <v>1063119.6</v>
      </c>
      <c r="I27" s="40">
        <f>H27/G27*100</f>
        <v>168.5084165477889</v>
      </c>
      <c r="J27" s="41">
        <f t="shared" si="0"/>
        <v>1063119.6</v>
      </c>
    </row>
    <row r="28" spans="1:10" s="4" customFormat="1" ht="18.75">
      <c r="A28" s="25" t="s">
        <v>67</v>
      </c>
      <c r="B28" s="21" t="s">
        <v>8</v>
      </c>
      <c r="C28" s="38">
        <f>SUM(C29,C30,C31,C37,,C42)</f>
        <v>54977964</v>
      </c>
      <c r="D28" s="38">
        <f>SUM(D29,D30,D31,D37,,D42)</f>
        <v>63617006.400000006</v>
      </c>
      <c r="E28" s="38">
        <f>SUM(E29,E30,E31,E37,E40)</f>
        <v>325.6</v>
      </c>
      <c r="F28" s="40">
        <f t="shared" si="1"/>
        <v>115.71364556170178</v>
      </c>
      <c r="G28" s="38">
        <f>SUM(G42)</f>
        <v>148330954.88</v>
      </c>
      <c r="H28" s="38">
        <f>SUM(H42,H41)</f>
        <v>149837109.19</v>
      </c>
      <c r="I28" s="40">
        <f>H28/G28*100</f>
        <v>101.0154012095577</v>
      </c>
      <c r="J28" s="41">
        <f t="shared" si="0"/>
        <v>213454115.59</v>
      </c>
    </row>
    <row r="29" spans="1:10" ht="69" customHeight="1">
      <c r="A29" s="25" t="s">
        <v>1</v>
      </c>
      <c r="B29" s="28" t="s">
        <v>0</v>
      </c>
      <c r="C29" s="38">
        <v>568800</v>
      </c>
      <c r="D29" s="38">
        <v>960899.36</v>
      </c>
      <c r="E29" s="22">
        <v>31.3</v>
      </c>
      <c r="F29" s="40">
        <f t="shared" si="1"/>
        <v>168.93448663853727</v>
      </c>
      <c r="G29" s="38"/>
      <c r="H29" s="38"/>
      <c r="I29" s="40"/>
      <c r="J29" s="41">
        <f t="shared" si="0"/>
        <v>960899.36</v>
      </c>
    </row>
    <row r="30" spans="1:10" ht="30.75" customHeight="1">
      <c r="A30" s="25" t="s">
        <v>56</v>
      </c>
      <c r="B30" s="28" t="s">
        <v>57</v>
      </c>
      <c r="C30" s="38">
        <v>4000000</v>
      </c>
      <c r="D30" s="38">
        <v>5791869.86</v>
      </c>
      <c r="E30" s="22"/>
      <c r="F30" s="40">
        <f t="shared" si="1"/>
        <v>144.7967465</v>
      </c>
      <c r="G30" s="38"/>
      <c r="H30" s="38"/>
      <c r="I30" s="40"/>
      <c r="J30" s="41">
        <f t="shared" si="0"/>
        <v>5791869.86</v>
      </c>
    </row>
    <row r="31" spans="1:10" ht="30.75" customHeight="1">
      <c r="A31" s="25" t="s">
        <v>68</v>
      </c>
      <c r="B31" s="24" t="s">
        <v>81</v>
      </c>
      <c r="C31" s="38">
        <f>SUM(C33:C35)</f>
        <v>12057204</v>
      </c>
      <c r="D31" s="38">
        <f>SUM(D32:D36)</f>
        <v>16950479.05</v>
      </c>
      <c r="E31" s="23">
        <v>110.4</v>
      </c>
      <c r="F31" s="40">
        <f t="shared" si="1"/>
        <v>140.58382897063035</v>
      </c>
      <c r="G31" s="38"/>
      <c r="H31" s="38"/>
      <c r="I31" s="40"/>
      <c r="J31" s="41">
        <f t="shared" si="0"/>
        <v>16950479.05</v>
      </c>
    </row>
    <row r="32" spans="1:10" ht="30.75" customHeight="1">
      <c r="A32" s="25" t="s">
        <v>80</v>
      </c>
      <c r="B32" s="24" t="s">
        <v>81</v>
      </c>
      <c r="C32" s="38"/>
      <c r="D32" s="38">
        <v>134519.33</v>
      </c>
      <c r="E32" s="23"/>
      <c r="F32" s="40"/>
      <c r="G32" s="38"/>
      <c r="H32" s="38"/>
      <c r="I32" s="40"/>
      <c r="J32" s="41">
        <f t="shared" si="0"/>
        <v>134519.33</v>
      </c>
    </row>
    <row r="33" spans="1:10" ht="67.5" customHeight="1">
      <c r="A33" s="20" t="s">
        <v>93</v>
      </c>
      <c r="B33" s="24" t="s">
        <v>31</v>
      </c>
      <c r="C33" s="38">
        <v>1550000</v>
      </c>
      <c r="D33" s="38">
        <v>1770781.38</v>
      </c>
      <c r="E33" s="22">
        <v>83.8</v>
      </c>
      <c r="F33" s="40">
        <f t="shared" si="1"/>
        <v>114.24395999999999</v>
      </c>
      <c r="G33" s="38"/>
      <c r="H33" s="38"/>
      <c r="I33" s="40"/>
      <c r="J33" s="41">
        <f t="shared" si="0"/>
        <v>1770781.38</v>
      </c>
    </row>
    <row r="34" spans="1:10" ht="30.75" customHeight="1">
      <c r="A34" s="25" t="s">
        <v>5</v>
      </c>
      <c r="B34" s="24" t="s">
        <v>58</v>
      </c>
      <c r="C34" s="38">
        <v>1007204</v>
      </c>
      <c r="D34" s="38">
        <v>2017821.96</v>
      </c>
      <c r="E34" s="22"/>
      <c r="F34" s="40">
        <f t="shared" si="1"/>
        <v>200.33895417412958</v>
      </c>
      <c r="G34" s="38"/>
      <c r="H34" s="38"/>
      <c r="I34" s="40"/>
      <c r="J34" s="41">
        <f t="shared" si="0"/>
        <v>2017821.96</v>
      </c>
    </row>
    <row r="35" spans="1:10" ht="30.75" customHeight="1">
      <c r="A35" s="25" t="s">
        <v>82</v>
      </c>
      <c r="B35" s="24" t="s">
        <v>83</v>
      </c>
      <c r="C35" s="38">
        <v>9500000</v>
      </c>
      <c r="D35" s="38">
        <v>12711926.39</v>
      </c>
      <c r="E35" s="22"/>
      <c r="F35" s="40">
        <f t="shared" si="1"/>
        <v>133.8097514736842</v>
      </c>
      <c r="G35" s="38"/>
      <c r="H35" s="38"/>
      <c r="I35" s="40"/>
      <c r="J35" s="41">
        <f t="shared" si="0"/>
        <v>12711926.39</v>
      </c>
    </row>
    <row r="36" spans="1:10" ht="48" customHeight="1">
      <c r="A36" s="25" t="s">
        <v>103</v>
      </c>
      <c r="B36" s="24" t="s">
        <v>104</v>
      </c>
      <c r="C36" s="38"/>
      <c r="D36" s="38">
        <v>315429.99</v>
      </c>
      <c r="E36" s="22"/>
      <c r="F36" s="40"/>
      <c r="G36" s="38"/>
      <c r="H36" s="38"/>
      <c r="I36" s="40"/>
      <c r="J36" s="41">
        <f t="shared" si="0"/>
        <v>315429.99</v>
      </c>
    </row>
    <row r="37" spans="1:10" s="5" customFormat="1" ht="40.5" customHeight="1">
      <c r="A37" s="25" t="s">
        <v>69</v>
      </c>
      <c r="B37" s="24" t="s">
        <v>9</v>
      </c>
      <c r="C37" s="38">
        <f>SUM(C38:C40)</f>
        <v>31391960</v>
      </c>
      <c r="D37" s="38">
        <f>SUM(D38:D40)</f>
        <v>34482853.46</v>
      </c>
      <c r="E37" s="23">
        <v>98.9</v>
      </c>
      <c r="F37" s="40">
        <f t="shared" si="1"/>
        <v>109.84613085643586</v>
      </c>
      <c r="G37" s="38"/>
      <c r="H37" s="38"/>
      <c r="I37" s="40"/>
      <c r="J37" s="41">
        <f t="shared" si="0"/>
        <v>34482853.46</v>
      </c>
    </row>
    <row r="38" spans="1:10" s="5" customFormat="1" ht="40.5" customHeight="1">
      <c r="A38" s="25" t="s">
        <v>84</v>
      </c>
      <c r="B38" s="24" t="s">
        <v>2</v>
      </c>
      <c r="C38" s="38">
        <v>20380100</v>
      </c>
      <c r="D38" s="38">
        <v>22002409.14</v>
      </c>
      <c r="E38" s="23"/>
      <c r="F38" s="40">
        <f t="shared" si="1"/>
        <v>107.96026094081972</v>
      </c>
      <c r="G38" s="38"/>
      <c r="H38" s="38"/>
      <c r="I38" s="40"/>
      <c r="J38" s="41">
        <f t="shared" si="0"/>
        <v>22002409.14</v>
      </c>
    </row>
    <row r="39" spans="1:10" ht="37.5">
      <c r="A39" s="25" t="s">
        <v>3</v>
      </c>
      <c r="B39" s="24" t="s">
        <v>14</v>
      </c>
      <c r="C39" s="38">
        <v>10500000</v>
      </c>
      <c r="D39" s="38">
        <v>11886974.1</v>
      </c>
      <c r="E39" s="22">
        <v>98.3</v>
      </c>
      <c r="F39" s="40">
        <f t="shared" si="1"/>
        <v>113.20927714285713</v>
      </c>
      <c r="G39" s="38"/>
      <c r="H39" s="38"/>
      <c r="I39" s="40"/>
      <c r="J39" s="41">
        <f t="shared" si="0"/>
        <v>11886974.1</v>
      </c>
    </row>
    <row r="40" spans="1:10" ht="18.75">
      <c r="A40" s="25" t="s">
        <v>4</v>
      </c>
      <c r="B40" s="24" t="s">
        <v>17</v>
      </c>
      <c r="C40" s="38">
        <v>511860</v>
      </c>
      <c r="D40" s="38">
        <v>593470.22</v>
      </c>
      <c r="E40" s="22">
        <v>85</v>
      </c>
      <c r="F40" s="40">
        <f t="shared" si="1"/>
        <v>115.94385574180438</v>
      </c>
      <c r="G40" s="38"/>
      <c r="H40" s="38"/>
      <c r="I40" s="40"/>
      <c r="J40" s="41">
        <f t="shared" si="0"/>
        <v>593470.22</v>
      </c>
    </row>
    <row r="41" spans="1:10" ht="46.5" customHeight="1">
      <c r="A41" s="25" t="s">
        <v>90</v>
      </c>
      <c r="B41" s="24" t="s">
        <v>91</v>
      </c>
      <c r="C41" s="38"/>
      <c r="D41" s="38"/>
      <c r="E41" s="22"/>
      <c r="F41" s="40"/>
      <c r="G41" s="38"/>
      <c r="H41" s="38">
        <v>63155.25</v>
      </c>
      <c r="I41" s="40"/>
      <c r="J41" s="41">
        <f aca="true" t="shared" si="3" ref="J41:J79">SUM(D41,H41)</f>
        <v>63155.25</v>
      </c>
    </row>
    <row r="42" spans="1:10" ht="18.75">
      <c r="A42" s="25" t="s">
        <v>70</v>
      </c>
      <c r="B42" s="24" t="s">
        <v>43</v>
      </c>
      <c r="C42" s="38">
        <f>SUM(C43:C46)</f>
        <v>6960000</v>
      </c>
      <c r="D42" s="38">
        <f>SUM(D43:D46)</f>
        <v>5430904.67</v>
      </c>
      <c r="E42" s="22">
        <v>585.9</v>
      </c>
      <c r="F42" s="40">
        <f t="shared" si="1"/>
        <v>78.03023951149424</v>
      </c>
      <c r="G42" s="38">
        <f>SUM(G43:G47)</f>
        <v>148330954.88</v>
      </c>
      <c r="H42" s="38">
        <f>SUM(H43:H47)</f>
        <v>149773953.94</v>
      </c>
      <c r="I42" s="40">
        <f>H42/G42*100</f>
        <v>100.97282395381826</v>
      </c>
      <c r="J42" s="41">
        <f t="shared" si="3"/>
        <v>155204858.60999998</v>
      </c>
    </row>
    <row r="43" spans="1:10" ht="56.25">
      <c r="A43" s="20" t="s">
        <v>98</v>
      </c>
      <c r="B43" s="24" t="s">
        <v>10</v>
      </c>
      <c r="C43" s="38">
        <v>4500000</v>
      </c>
      <c r="D43" s="38">
        <v>2514299.75</v>
      </c>
      <c r="E43" s="22"/>
      <c r="F43" s="40">
        <f t="shared" si="1"/>
        <v>55.87332777777778</v>
      </c>
      <c r="G43" s="38"/>
      <c r="H43" s="38">
        <v>119541.64</v>
      </c>
      <c r="I43" s="40"/>
      <c r="J43" s="41">
        <f t="shared" si="3"/>
        <v>2633841.39</v>
      </c>
    </row>
    <row r="44" spans="1:10" ht="18.75">
      <c r="A44" s="20">
        <v>24062200</v>
      </c>
      <c r="B44" s="24" t="s">
        <v>85</v>
      </c>
      <c r="C44" s="38">
        <v>2460000</v>
      </c>
      <c r="D44" s="38">
        <v>2916604.92</v>
      </c>
      <c r="E44" s="22"/>
      <c r="F44" s="40">
        <f t="shared" si="1"/>
        <v>118.56117560975609</v>
      </c>
      <c r="G44" s="38"/>
      <c r="H44" s="38"/>
      <c r="I44" s="40"/>
      <c r="J44" s="41">
        <f t="shared" si="3"/>
        <v>2916604.92</v>
      </c>
    </row>
    <row r="45" spans="1:10" ht="37.5">
      <c r="A45" s="20">
        <v>24110700</v>
      </c>
      <c r="B45" s="24" t="s">
        <v>97</v>
      </c>
      <c r="C45" s="38"/>
      <c r="D45" s="38"/>
      <c r="E45" s="22"/>
      <c r="F45" s="40"/>
      <c r="G45" s="38">
        <v>12</v>
      </c>
      <c r="H45" s="38">
        <v>12</v>
      </c>
      <c r="I45" s="40">
        <f>H45/G45*100</f>
        <v>100</v>
      </c>
      <c r="J45" s="41">
        <f t="shared" si="3"/>
        <v>12</v>
      </c>
    </row>
    <row r="46" spans="1:10" ht="37.5" customHeight="1">
      <c r="A46" s="25" t="s">
        <v>96</v>
      </c>
      <c r="B46" s="24" t="s">
        <v>42</v>
      </c>
      <c r="C46" s="38"/>
      <c r="D46" s="38"/>
      <c r="E46" s="22"/>
      <c r="F46" s="40"/>
      <c r="G46" s="38">
        <v>5000000</v>
      </c>
      <c r="H46" s="38">
        <v>4581130.45</v>
      </c>
      <c r="I46" s="40">
        <f>H46/G46*100</f>
        <v>91.622609</v>
      </c>
      <c r="J46" s="41">
        <f t="shared" si="3"/>
        <v>4581130.45</v>
      </c>
    </row>
    <row r="47" spans="1:10" ht="18.75">
      <c r="A47" s="25" t="s">
        <v>71</v>
      </c>
      <c r="B47" s="24" t="s">
        <v>11</v>
      </c>
      <c r="C47" s="38"/>
      <c r="D47" s="38"/>
      <c r="E47" s="22"/>
      <c r="F47" s="40"/>
      <c r="G47" s="38">
        <v>143330942.88</v>
      </c>
      <c r="H47" s="38">
        <v>145073269.85</v>
      </c>
      <c r="I47" s="40">
        <f>H47/G47*100</f>
        <v>101.21559722903568</v>
      </c>
      <c r="J47" s="41">
        <f t="shared" si="3"/>
        <v>145073269.85</v>
      </c>
    </row>
    <row r="48" spans="1:10" ht="18.75">
      <c r="A48" s="25" t="s">
        <v>72</v>
      </c>
      <c r="B48" s="24" t="s">
        <v>47</v>
      </c>
      <c r="C48" s="38">
        <f>SUM(C49:C50)</f>
        <v>25000</v>
      </c>
      <c r="D48" s="38">
        <f>SUM(D49:D50)</f>
        <v>18147.55</v>
      </c>
      <c r="E48" s="22"/>
      <c r="F48" s="40">
        <f t="shared" si="1"/>
        <v>72.5902</v>
      </c>
      <c r="G48" s="38">
        <f>SUM(G50:G51)</f>
        <v>25922343</v>
      </c>
      <c r="H48" s="38">
        <f>SUM(H50:H51)</f>
        <v>29623440.03</v>
      </c>
      <c r="I48" s="40">
        <f>H48/G48*100</f>
        <v>114.27763312135791</v>
      </c>
      <c r="J48" s="41">
        <f t="shared" si="3"/>
        <v>29641587.580000002</v>
      </c>
    </row>
    <row r="49" spans="1:10" ht="75">
      <c r="A49" s="25" t="s">
        <v>45</v>
      </c>
      <c r="B49" s="24" t="s">
        <v>46</v>
      </c>
      <c r="C49" s="38">
        <v>25000</v>
      </c>
      <c r="D49" s="38">
        <v>18147.55</v>
      </c>
      <c r="E49" s="22"/>
      <c r="F49" s="40">
        <f t="shared" si="1"/>
        <v>72.5902</v>
      </c>
      <c r="G49" s="38"/>
      <c r="H49" s="38"/>
      <c r="I49" s="40"/>
      <c r="J49" s="41">
        <f t="shared" si="3"/>
        <v>18147.55</v>
      </c>
    </row>
    <row r="50" spans="1:10" ht="37.5">
      <c r="A50" s="25" t="s">
        <v>73</v>
      </c>
      <c r="B50" s="24" t="s">
        <v>13</v>
      </c>
      <c r="C50" s="38"/>
      <c r="D50" s="38"/>
      <c r="E50" s="22"/>
      <c r="F50" s="40"/>
      <c r="G50" s="38">
        <v>10685000</v>
      </c>
      <c r="H50" s="38">
        <v>9905183.37</v>
      </c>
      <c r="I50" s="40">
        <f>H50/G50*100</f>
        <v>92.7017629386991</v>
      </c>
      <c r="J50" s="41">
        <f t="shared" si="3"/>
        <v>9905183.37</v>
      </c>
    </row>
    <row r="51" spans="1:10" ht="18.75">
      <c r="A51" s="25" t="s">
        <v>74</v>
      </c>
      <c r="B51" s="24" t="s">
        <v>33</v>
      </c>
      <c r="C51" s="38"/>
      <c r="D51" s="38"/>
      <c r="E51" s="22"/>
      <c r="F51" s="40"/>
      <c r="G51" s="38">
        <v>15237343</v>
      </c>
      <c r="H51" s="38">
        <v>19718256.66</v>
      </c>
      <c r="I51" s="40">
        <f>H51/G51*100</f>
        <v>129.40744761078096</v>
      </c>
      <c r="J51" s="41">
        <f t="shared" si="3"/>
        <v>19718256.66</v>
      </c>
    </row>
    <row r="52" spans="1:10" ht="24.75" customHeight="1">
      <c r="A52" s="25" t="s">
        <v>75</v>
      </c>
      <c r="B52" s="24" t="s">
        <v>29</v>
      </c>
      <c r="C52" s="38"/>
      <c r="D52" s="38"/>
      <c r="E52" s="22"/>
      <c r="G52" s="38">
        <v>7001200</v>
      </c>
      <c r="H52" s="38">
        <v>8397045.51</v>
      </c>
      <c r="I52" s="40">
        <f>H52/G52*100</f>
        <v>119.9372323316003</v>
      </c>
      <c r="J52" s="41">
        <f t="shared" si="3"/>
        <v>8397045.51</v>
      </c>
    </row>
    <row r="53" spans="1:10" s="4" customFormat="1" ht="18.75">
      <c r="A53" s="29"/>
      <c r="B53" s="30" t="s">
        <v>48</v>
      </c>
      <c r="C53" s="42">
        <f>SUM(C9,C28,C48)</f>
        <v>2374672211</v>
      </c>
      <c r="D53" s="42">
        <f>SUM(D9,D28,D48)</f>
        <v>2429544991.17</v>
      </c>
      <c r="E53" s="43">
        <v>92.2</v>
      </c>
      <c r="F53" s="40">
        <f t="shared" si="1"/>
        <v>102.31075177095252</v>
      </c>
      <c r="G53" s="42">
        <f>SUM(G9,G28,G48,G52)</f>
        <v>181885397.88</v>
      </c>
      <c r="H53" s="42">
        <f>SUM(H9,H28,H48,H52)</f>
        <v>188920714.32999998</v>
      </c>
      <c r="I53" s="40">
        <f>H53/G53*100</f>
        <v>103.86799409518382</v>
      </c>
      <c r="J53" s="44">
        <f t="shared" si="3"/>
        <v>2618465705.5</v>
      </c>
    </row>
    <row r="54" spans="1:10" s="4" customFormat="1" ht="18.75">
      <c r="A54" s="29" t="s">
        <v>76</v>
      </c>
      <c r="B54" s="30" t="s">
        <v>62</v>
      </c>
      <c r="C54" s="42">
        <f>SUM(C55,C56,C65)</f>
        <v>855023816.83</v>
      </c>
      <c r="D54" s="42">
        <f>SUM(D55,D56,D65)</f>
        <v>852944312.64</v>
      </c>
      <c r="E54" s="43"/>
      <c r="F54" s="40">
        <f t="shared" si="1"/>
        <v>99.75678991051853</v>
      </c>
      <c r="G54" s="42">
        <f>SUM(G56,G65)</f>
        <v>326089414.95</v>
      </c>
      <c r="H54" s="42">
        <f>SUM(H56,H65)</f>
        <v>326002156.6</v>
      </c>
      <c r="I54" s="40">
        <f>H54/G54*100</f>
        <v>99.97324097440779</v>
      </c>
      <c r="J54" s="44">
        <f t="shared" si="3"/>
        <v>1178946469.24</v>
      </c>
    </row>
    <row r="55" spans="1:10" s="4" customFormat="1" ht="87.75" customHeight="1">
      <c r="A55" s="29" t="s">
        <v>63</v>
      </c>
      <c r="B55" s="37" t="s">
        <v>64</v>
      </c>
      <c r="C55" s="38">
        <v>12117934</v>
      </c>
      <c r="D55" s="38">
        <v>12117934</v>
      </c>
      <c r="E55" s="31"/>
      <c r="F55" s="40">
        <f t="shared" si="1"/>
        <v>100</v>
      </c>
      <c r="G55" s="38"/>
      <c r="H55" s="38"/>
      <c r="I55" s="40"/>
      <c r="J55" s="41">
        <f t="shared" si="3"/>
        <v>12117934</v>
      </c>
    </row>
    <row r="56" spans="1:10" s="4" customFormat="1" ht="19.5">
      <c r="A56" s="32" t="s">
        <v>23</v>
      </c>
      <c r="B56" s="33" t="s">
        <v>116</v>
      </c>
      <c r="C56" s="38">
        <f>SUM(C57:C64)</f>
        <v>782467636</v>
      </c>
      <c r="D56" s="38">
        <f>SUM(D57:D64)</f>
        <v>782439769.25</v>
      </c>
      <c r="E56" s="34">
        <f>SUM(E70:E76)</f>
        <v>43.4</v>
      </c>
      <c r="F56" s="40">
        <f t="shared" si="1"/>
        <v>99.99643860669529</v>
      </c>
      <c r="G56" s="38">
        <f>SUM(G57:G64)</f>
        <v>4447610</v>
      </c>
      <c r="H56" s="38">
        <f>SUM(H57:H64)</f>
        <v>4369198.79</v>
      </c>
      <c r="I56" s="40">
        <f>H56/G56*100</f>
        <v>98.237003469279</v>
      </c>
      <c r="J56" s="41">
        <f t="shared" si="3"/>
        <v>786808968.04</v>
      </c>
    </row>
    <row r="57" spans="1:10" s="4" customFormat="1" ht="69.75" customHeight="1">
      <c r="A57" s="53" t="s">
        <v>108</v>
      </c>
      <c r="B57" s="21" t="s">
        <v>109</v>
      </c>
      <c r="C57" s="38">
        <v>45000000</v>
      </c>
      <c r="D57" s="38">
        <v>45000000</v>
      </c>
      <c r="E57" s="34"/>
      <c r="F57" s="40">
        <f t="shared" si="1"/>
        <v>100</v>
      </c>
      <c r="G57" s="38"/>
      <c r="H57" s="38"/>
      <c r="I57" s="40"/>
      <c r="J57" s="41">
        <f t="shared" si="3"/>
        <v>45000000</v>
      </c>
    </row>
    <row r="58" spans="1:10" s="4" customFormat="1" ht="79.5" customHeight="1">
      <c r="A58" s="53" t="s">
        <v>142</v>
      </c>
      <c r="B58" s="21" t="s">
        <v>143</v>
      </c>
      <c r="C58" s="38"/>
      <c r="D58" s="38"/>
      <c r="E58" s="34"/>
      <c r="F58" s="40"/>
      <c r="G58" s="38">
        <v>3277610</v>
      </c>
      <c r="H58" s="38">
        <v>3277610</v>
      </c>
      <c r="I58" s="40">
        <v>100</v>
      </c>
      <c r="J58" s="41">
        <v>3277610</v>
      </c>
    </row>
    <row r="59" spans="1:10" s="4" customFormat="1" ht="69.75" customHeight="1">
      <c r="A59" s="53" t="s">
        <v>128</v>
      </c>
      <c r="B59" s="21" t="s">
        <v>129</v>
      </c>
      <c r="C59" s="38">
        <v>2520000</v>
      </c>
      <c r="D59" s="38">
        <v>2520000</v>
      </c>
      <c r="E59" s="34"/>
      <c r="F59" s="40">
        <f t="shared" si="1"/>
        <v>100</v>
      </c>
      <c r="G59" s="38"/>
      <c r="H59" s="38"/>
      <c r="I59" s="40"/>
      <c r="J59" s="41">
        <f t="shared" si="3"/>
        <v>2520000</v>
      </c>
    </row>
    <row r="60" spans="1:10" s="4" customFormat="1" ht="37.5">
      <c r="A60" s="25" t="s">
        <v>50</v>
      </c>
      <c r="B60" s="24" t="s">
        <v>49</v>
      </c>
      <c r="C60" s="38">
        <v>626311200</v>
      </c>
      <c r="D60" s="38">
        <v>626311200</v>
      </c>
      <c r="E60" s="23"/>
      <c r="F60" s="40">
        <f t="shared" si="1"/>
        <v>100</v>
      </c>
      <c r="G60" s="38"/>
      <c r="H60" s="38"/>
      <c r="I60" s="40"/>
      <c r="J60" s="41">
        <f t="shared" si="3"/>
        <v>626311200</v>
      </c>
    </row>
    <row r="61" spans="1:10" s="4" customFormat="1" ht="58.5" customHeight="1">
      <c r="A61" s="25" t="s">
        <v>130</v>
      </c>
      <c r="B61" s="24" t="s">
        <v>131</v>
      </c>
      <c r="C61" s="38">
        <v>3020000</v>
      </c>
      <c r="D61" s="38">
        <v>3005820</v>
      </c>
      <c r="E61" s="23"/>
      <c r="F61" s="40">
        <f t="shared" si="1"/>
        <v>99.53046357615895</v>
      </c>
      <c r="G61" s="38">
        <v>1170000</v>
      </c>
      <c r="H61" s="38">
        <v>1091588.79</v>
      </c>
      <c r="I61" s="40">
        <f>H61/G61*100</f>
        <v>93.29818717948719</v>
      </c>
      <c r="J61" s="41">
        <f t="shared" si="3"/>
        <v>4097408.79</v>
      </c>
    </row>
    <row r="62" spans="1:10" s="4" customFormat="1" ht="68.25" customHeight="1">
      <c r="A62" s="25" t="s">
        <v>110</v>
      </c>
      <c r="B62" s="24" t="s">
        <v>111</v>
      </c>
      <c r="C62" s="38">
        <v>89001</v>
      </c>
      <c r="D62" s="38">
        <v>89000</v>
      </c>
      <c r="E62" s="23"/>
      <c r="F62" s="40">
        <f t="shared" si="1"/>
        <v>99.99887641711891</v>
      </c>
      <c r="G62" s="38"/>
      <c r="H62" s="38"/>
      <c r="I62" s="40"/>
      <c r="J62" s="41">
        <f t="shared" si="3"/>
        <v>89000</v>
      </c>
    </row>
    <row r="63" spans="1:10" s="4" customFormat="1" ht="90.75" customHeight="1">
      <c r="A63" s="25" t="s">
        <v>132</v>
      </c>
      <c r="B63" s="24" t="s">
        <v>133</v>
      </c>
      <c r="C63" s="38">
        <v>2571595</v>
      </c>
      <c r="D63" s="38">
        <v>2557909.25</v>
      </c>
      <c r="E63" s="23"/>
      <c r="F63" s="40">
        <f t="shared" si="1"/>
        <v>99.46781083335439</v>
      </c>
      <c r="G63" s="38"/>
      <c r="H63" s="38"/>
      <c r="I63" s="40"/>
      <c r="J63" s="41">
        <f t="shared" si="3"/>
        <v>2557909.25</v>
      </c>
    </row>
    <row r="64" spans="1:10" s="4" customFormat="1" ht="68.25" customHeight="1">
      <c r="A64" s="25" t="s">
        <v>112</v>
      </c>
      <c r="B64" s="24" t="s">
        <v>113</v>
      </c>
      <c r="C64" s="38">
        <v>102955840</v>
      </c>
      <c r="D64" s="38">
        <v>102955840</v>
      </c>
      <c r="E64" s="23"/>
      <c r="F64" s="40">
        <f t="shared" si="1"/>
        <v>100</v>
      </c>
      <c r="G64" s="38"/>
      <c r="H64" s="38"/>
      <c r="I64" s="40"/>
      <c r="J64" s="41">
        <f t="shared" si="3"/>
        <v>102955840</v>
      </c>
    </row>
    <row r="65" spans="1:10" s="4" customFormat="1" ht="39">
      <c r="A65" s="25" t="s">
        <v>59</v>
      </c>
      <c r="B65" s="26" t="s">
        <v>65</v>
      </c>
      <c r="C65" s="38">
        <f>SUM(C66:C78)</f>
        <v>60438246.83</v>
      </c>
      <c r="D65" s="38">
        <f>SUM(D66:D78)</f>
        <v>58386609.39</v>
      </c>
      <c r="E65" s="38">
        <f>SUM(E70:E78)</f>
        <v>43.4</v>
      </c>
      <c r="F65" s="40">
        <f t="shared" si="1"/>
        <v>96.6053988201034</v>
      </c>
      <c r="G65" s="38">
        <f>SUM(G70:G78)</f>
        <v>321641804.95</v>
      </c>
      <c r="H65" s="38">
        <f>SUM(H70:H78)</f>
        <v>321632957.81</v>
      </c>
      <c r="I65" s="40">
        <f>H65/G65*100</f>
        <v>99.99724938118621</v>
      </c>
      <c r="J65" s="41">
        <f t="shared" si="3"/>
        <v>380019567.2</v>
      </c>
    </row>
    <row r="66" spans="1:10" s="4" customFormat="1" ht="297" customHeight="1">
      <c r="A66" s="25" t="s">
        <v>120</v>
      </c>
      <c r="B66" s="21" t="s">
        <v>119</v>
      </c>
      <c r="C66" s="38">
        <v>11298891.53</v>
      </c>
      <c r="D66" s="38">
        <v>11298891.53</v>
      </c>
      <c r="E66" s="38"/>
      <c r="F66" s="40">
        <f t="shared" si="1"/>
        <v>100</v>
      </c>
      <c r="G66" s="38"/>
      <c r="H66" s="38"/>
      <c r="I66" s="40"/>
      <c r="J66" s="41">
        <f t="shared" si="3"/>
        <v>11298891.53</v>
      </c>
    </row>
    <row r="67" spans="1:10" s="4" customFormat="1" ht="274.5" customHeight="1">
      <c r="A67" s="25" t="s">
        <v>121</v>
      </c>
      <c r="B67" s="21" t="s">
        <v>122</v>
      </c>
      <c r="C67" s="38">
        <v>1093438.78</v>
      </c>
      <c r="D67" s="38">
        <v>1093438.78</v>
      </c>
      <c r="E67" s="38"/>
      <c r="F67" s="40">
        <f t="shared" si="1"/>
        <v>100</v>
      </c>
      <c r="G67" s="38"/>
      <c r="H67" s="38"/>
      <c r="I67" s="40"/>
      <c r="J67" s="41">
        <f t="shared" si="3"/>
        <v>1093438.78</v>
      </c>
    </row>
    <row r="68" spans="1:10" s="4" customFormat="1" ht="369.75" customHeight="1">
      <c r="A68" s="25" t="s">
        <v>123</v>
      </c>
      <c r="B68" s="21" t="s">
        <v>124</v>
      </c>
      <c r="C68" s="38">
        <v>5015358.52</v>
      </c>
      <c r="D68" s="38">
        <v>5015358.38</v>
      </c>
      <c r="E68" s="38"/>
      <c r="F68" s="40">
        <f t="shared" si="1"/>
        <v>99.99999720857444</v>
      </c>
      <c r="G68" s="38"/>
      <c r="H68" s="38"/>
      <c r="I68" s="40"/>
      <c r="J68" s="41">
        <f t="shared" si="3"/>
        <v>5015358.38</v>
      </c>
    </row>
    <row r="69" spans="1:10" s="4" customFormat="1" ht="143.25" customHeight="1">
      <c r="A69" s="25" t="s">
        <v>141</v>
      </c>
      <c r="B69" s="21" t="s">
        <v>125</v>
      </c>
      <c r="C69" s="38">
        <v>2196888</v>
      </c>
      <c r="D69" s="38">
        <v>2196888</v>
      </c>
      <c r="E69" s="38"/>
      <c r="F69" s="40">
        <f t="shared" si="1"/>
        <v>100</v>
      </c>
      <c r="G69" s="38"/>
      <c r="H69" s="38"/>
      <c r="I69" s="40"/>
      <c r="J69" s="41">
        <f t="shared" si="3"/>
        <v>2196888</v>
      </c>
    </row>
    <row r="70" spans="1:10" s="4" customFormat="1" ht="62.25" customHeight="1">
      <c r="A70" s="25" t="s">
        <v>86</v>
      </c>
      <c r="B70" s="24" t="s">
        <v>87</v>
      </c>
      <c r="C70" s="38">
        <v>7340558</v>
      </c>
      <c r="D70" s="38">
        <v>7340558</v>
      </c>
      <c r="E70" s="23"/>
      <c r="F70" s="40">
        <f t="shared" si="1"/>
        <v>100</v>
      </c>
      <c r="G70" s="38"/>
      <c r="H70" s="38"/>
      <c r="I70" s="40"/>
      <c r="J70" s="41">
        <f t="shared" si="3"/>
        <v>7340558</v>
      </c>
    </row>
    <row r="71" spans="1:10" s="4" customFormat="1" ht="75" customHeight="1">
      <c r="A71" s="25" t="s">
        <v>106</v>
      </c>
      <c r="B71" s="24" t="s">
        <v>105</v>
      </c>
      <c r="C71" s="38">
        <v>6063695</v>
      </c>
      <c r="D71" s="38">
        <v>6061561.31</v>
      </c>
      <c r="E71" s="23"/>
      <c r="F71" s="40">
        <f t="shared" si="1"/>
        <v>99.96481204941871</v>
      </c>
      <c r="G71" s="38"/>
      <c r="H71" s="38"/>
      <c r="I71" s="40"/>
      <c r="J71" s="41">
        <f t="shared" si="3"/>
        <v>6061561.31</v>
      </c>
    </row>
    <row r="72" spans="1:10" s="4" customFormat="1" ht="81.75" customHeight="1">
      <c r="A72" s="25" t="s">
        <v>88</v>
      </c>
      <c r="B72" s="24" t="s">
        <v>89</v>
      </c>
      <c r="C72" s="38">
        <v>7118182</v>
      </c>
      <c r="D72" s="38">
        <v>7013725.4</v>
      </c>
      <c r="E72" s="23"/>
      <c r="F72" s="40">
        <f t="shared" si="1"/>
        <v>98.53253822394538</v>
      </c>
      <c r="G72" s="38"/>
      <c r="H72" s="38"/>
      <c r="I72" s="40"/>
      <c r="J72" s="41">
        <f t="shared" si="3"/>
        <v>7013725.4</v>
      </c>
    </row>
    <row r="73" spans="1:10" s="4" customFormat="1" ht="103.5" customHeight="1">
      <c r="A73" s="25" t="s">
        <v>107</v>
      </c>
      <c r="B73" s="24" t="s">
        <v>146</v>
      </c>
      <c r="C73" s="38">
        <v>2120589</v>
      </c>
      <c r="D73" s="38">
        <v>2104411.62</v>
      </c>
      <c r="E73" s="23"/>
      <c r="F73" s="40">
        <f t="shared" si="1"/>
        <v>99.23712798661127</v>
      </c>
      <c r="G73" s="38"/>
      <c r="H73" s="38"/>
      <c r="I73" s="40"/>
      <c r="J73" s="41">
        <f t="shared" si="3"/>
        <v>2104411.62</v>
      </c>
    </row>
    <row r="74" spans="1:10" s="4" customFormat="1" ht="174" customHeight="1">
      <c r="A74" s="25" t="s">
        <v>144</v>
      </c>
      <c r="B74" s="24" t="s">
        <v>145</v>
      </c>
      <c r="C74" s="38"/>
      <c r="D74" s="38"/>
      <c r="E74" s="23"/>
      <c r="F74" s="40"/>
      <c r="G74" s="38">
        <v>296441804.95</v>
      </c>
      <c r="H74" s="38">
        <v>296441804.95</v>
      </c>
      <c r="I74" s="40">
        <v>100</v>
      </c>
      <c r="J74" s="41">
        <v>296441804.95</v>
      </c>
    </row>
    <row r="75" spans="1:10" s="4" customFormat="1" ht="53.25" customHeight="1">
      <c r="A75" s="25" t="s">
        <v>114</v>
      </c>
      <c r="B75" s="24" t="s">
        <v>115</v>
      </c>
      <c r="C75" s="38"/>
      <c r="D75" s="38"/>
      <c r="E75" s="23"/>
      <c r="F75" s="40"/>
      <c r="G75" s="38">
        <v>1700000</v>
      </c>
      <c r="H75" s="38">
        <v>1699300</v>
      </c>
      <c r="I75" s="40">
        <f>H75/G75*100</f>
        <v>99.95882352941177</v>
      </c>
      <c r="J75" s="41">
        <f t="shared" si="3"/>
        <v>1699300</v>
      </c>
    </row>
    <row r="76" spans="1:10" s="4" customFormat="1" ht="18.75">
      <c r="A76" s="25" t="s">
        <v>60</v>
      </c>
      <c r="B76" s="24" t="s">
        <v>61</v>
      </c>
      <c r="C76" s="38">
        <v>1507334</v>
      </c>
      <c r="D76" s="38">
        <v>1370941.18</v>
      </c>
      <c r="E76" s="23">
        <v>43.4</v>
      </c>
      <c r="F76" s="40">
        <f>D76/C76*100</f>
        <v>90.95138701840467</v>
      </c>
      <c r="G76" s="38">
        <v>23500000</v>
      </c>
      <c r="H76" s="38">
        <v>23491852.86</v>
      </c>
      <c r="I76" s="40">
        <f>H76/G76*100</f>
        <v>99.96533131914893</v>
      </c>
      <c r="J76" s="41">
        <f t="shared" si="3"/>
        <v>24862794.04</v>
      </c>
    </row>
    <row r="77" spans="1:10" s="4" customFormat="1" ht="234.75" customHeight="1">
      <c r="A77" s="49" t="s">
        <v>127</v>
      </c>
      <c r="B77" s="50" t="s">
        <v>126</v>
      </c>
      <c r="C77" s="51">
        <v>2429312</v>
      </c>
      <c r="D77" s="51">
        <v>2429311.28</v>
      </c>
      <c r="E77" s="52"/>
      <c r="F77" s="40">
        <f>D77/C77*100</f>
        <v>99.99997036197902</v>
      </c>
      <c r="G77" s="51"/>
      <c r="H77" s="51"/>
      <c r="I77" s="40"/>
      <c r="J77" s="41">
        <f t="shared" si="3"/>
        <v>2429311.28</v>
      </c>
    </row>
    <row r="78" spans="1:10" s="4" customFormat="1" ht="56.25">
      <c r="A78" s="49" t="s">
        <v>94</v>
      </c>
      <c r="B78" s="50" t="s">
        <v>95</v>
      </c>
      <c r="C78" s="51">
        <v>14254000</v>
      </c>
      <c r="D78" s="51">
        <v>12461523.91</v>
      </c>
      <c r="E78" s="52"/>
      <c r="F78" s="40">
        <f>D78/C78*100</f>
        <v>87.42475031570086</v>
      </c>
      <c r="G78" s="51"/>
      <c r="H78" s="51"/>
      <c r="I78" s="40"/>
      <c r="J78" s="41">
        <f t="shared" si="3"/>
        <v>12461523.91</v>
      </c>
    </row>
    <row r="79" spans="1:10" s="4" customFormat="1" ht="19.5" thickBot="1">
      <c r="A79" s="35"/>
      <c r="B79" s="36" t="s">
        <v>15</v>
      </c>
      <c r="C79" s="46">
        <f>SUM(C53+C54)</f>
        <v>3229696027.83</v>
      </c>
      <c r="D79" s="46">
        <f>SUM(D53+D54)</f>
        <v>3282489303.81</v>
      </c>
      <c r="E79" s="47">
        <v>93.8</v>
      </c>
      <c r="F79" s="40">
        <f>D79/C79*100</f>
        <v>101.6346205811657</v>
      </c>
      <c r="G79" s="46">
        <f>SUM(G53:G54)</f>
        <v>507974812.83</v>
      </c>
      <c r="H79" s="46">
        <f>SUM(H53:H54)</f>
        <v>514922870.93</v>
      </c>
      <c r="I79" s="40">
        <f>H79/G79*100</f>
        <v>101.3677957891832</v>
      </c>
      <c r="J79" s="48">
        <f t="shared" si="3"/>
        <v>3797412174.74</v>
      </c>
    </row>
    <row r="80" spans="1:10" s="4" customFormat="1" ht="20.25">
      <c r="A80" s="12"/>
      <c r="B80" s="13"/>
      <c r="C80" s="14"/>
      <c r="D80" s="14"/>
      <c r="E80" s="14"/>
      <c r="F80" s="16"/>
      <c r="G80" s="14"/>
      <c r="H80" s="14"/>
      <c r="I80" s="17"/>
      <c r="J80" s="15"/>
    </row>
    <row r="81" spans="1:10" s="4" customFormat="1" ht="20.25">
      <c r="A81" s="12"/>
      <c r="B81" s="13"/>
      <c r="C81" s="14"/>
      <c r="D81" s="14"/>
      <c r="E81" s="14"/>
      <c r="F81" s="15"/>
      <c r="G81" s="14"/>
      <c r="H81" s="14"/>
      <c r="I81" s="14"/>
      <c r="J81" s="15"/>
    </row>
    <row r="82" spans="1:10" s="4" customFormat="1" ht="20.25">
      <c r="A82" s="12"/>
      <c r="B82" s="13"/>
      <c r="C82" s="14"/>
      <c r="D82" s="14"/>
      <c r="E82" s="14"/>
      <c r="F82" s="15"/>
      <c r="G82" s="14"/>
      <c r="H82" s="14"/>
      <c r="I82" s="14"/>
      <c r="J82" s="15"/>
    </row>
    <row r="83" spans="1:10" ht="20.25">
      <c r="A83" s="6"/>
      <c r="B83" s="45" t="s">
        <v>134</v>
      </c>
      <c r="C83" s="6" t="s">
        <v>18</v>
      </c>
      <c r="D83" s="6"/>
      <c r="E83" s="6"/>
      <c r="F83" s="6"/>
      <c r="G83" s="6"/>
      <c r="H83" s="45" t="s">
        <v>147</v>
      </c>
      <c r="I83" s="6"/>
      <c r="J83" s="6"/>
    </row>
    <row r="84" spans="1:10" ht="23.25" customHeight="1">
      <c r="A84" s="2"/>
      <c r="B84" s="58"/>
      <c r="C84" s="58"/>
      <c r="D84" s="58"/>
      <c r="E84" s="58"/>
      <c r="F84" s="58"/>
      <c r="G84" s="58"/>
      <c r="H84" s="58"/>
      <c r="I84" s="58"/>
      <c r="J84" s="58"/>
    </row>
    <row r="85" spans="2:9" ht="15.75">
      <c r="B85" s="8"/>
      <c r="D85" s="9"/>
      <c r="E85" s="9"/>
      <c r="F85" s="9"/>
      <c r="H85" s="8"/>
      <c r="I85" s="8"/>
    </row>
    <row r="86" spans="3:7" ht="12.75">
      <c r="C86" s="9"/>
      <c r="G86" s="10"/>
    </row>
  </sheetData>
  <sheetProtection/>
  <mergeCells count="14">
    <mergeCell ref="C1:J1"/>
    <mergeCell ref="C2:J2"/>
    <mergeCell ref="C3:J3"/>
    <mergeCell ref="A1:B1"/>
    <mergeCell ref="A2:B2"/>
    <mergeCell ref="A3:B3"/>
    <mergeCell ref="A7:A8"/>
    <mergeCell ref="G7:I7"/>
    <mergeCell ref="B84:J84"/>
    <mergeCell ref="A4:J4"/>
    <mergeCell ref="C7:F7"/>
    <mergeCell ref="B7:B8"/>
    <mergeCell ref="A5:B5"/>
    <mergeCell ref="C6:D6"/>
  </mergeCells>
  <hyperlinks>
    <hyperlink ref="B10" r:id="rId1" display="_ftn1"/>
    <hyperlink ref="E10" r:id="rId2" display="_ftn1"/>
    <hyperlink ref="B50" r:id="rId3" display="_ftn1"/>
    <hyperlink ref="B51" r:id="rId4" display="_ftn1"/>
    <hyperlink ref="B24" r:id="rId5" display="_ftn1"/>
    <hyperlink ref="B76" r:id="rId6" display="_ftn1"/>
    <hyperlink ref="B79" r:id="rId7" display="_ftn1"/>
    <hyperlink ref="B38" r:id="rId8" display="_ftn1"/>
    <hyperlink ref="B37" r:id="rId9" display="_ftn1"/>
    <hyperlink ref="B39" r:id="rId10" display="_ftn1"/>
    <hyperlink ref="B49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0" fitToWidth="1" horizontalDpi="600" verticalDpi="600" orientation="landscape" paperSize="9" scale="64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2022-02-16T10:59:04Z</cp:lastPrinted>
  <dcterms:created xsi:type="dcterms:W3CDTF">2000-04-12T12:59:51Z</dcterms:created>
  <dcterms:modified xsi:type="dcterms:W3CDTF">2022-02-16T10:59:08Z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