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8250" activeTab="0"/>
  </bookViews>
  <sheets>
    <sheet name="2020" sheetId="1" r:id="rId1"/>
  </sheets>
  <definedNames>
    <definedName name="_xlnm.Print_Area" localSheetId="0">'2020'!$A$1:$I$75</definedName>
  </definedNames>
  <calcPr fullCalcOnLoad="1"/>
</workbook>
</file>

<file path=xl/sharedStrings.xml><?xml version="1.0" encoding="utf-8"?>
<sst xmlns="http://schemas.openxmlformats.org/spreadsheetml/2006/main" count="138" uniqueCount="137">
  <si>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</si>
  <si>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</si>
  <si>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</si>
  <si>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</si>
  <si>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</si>
  <si>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</si>
  <si>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</si>
  <si>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</si>
  <si>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</si>
  <si>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</si>
  <si>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</si>
  <si>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</si>
  <si>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</si>
  <si>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</si>
  <si>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</si>
  <si>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</si>
  <si>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</si>
  <si>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</si>
  <si>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</si>
  <si>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</si>
  <si>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</si>
  <si>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</si>
  <si>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</si>
  <si>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</si>
  <si>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</si>
  <si>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</si>
  <si>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/грн./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</si>
  <si>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</si>
  <si>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</si>
  <si>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</si>
  <si>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</si>
  <si>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</si>
  <si>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</si>
  <si>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</si>
  <si>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</si>
  <si>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</si>
  <si>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</si>
  <si>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</si>
  <si>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</si>
  <si>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</si>
  <si>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</si>
  <si>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</si>
  <si>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</si>
  <si>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</si>
  <si>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</si>
  <si>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</si>
  <si>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</si>
  <si>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</si>
  <si>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</si>
  <si>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</si>
  <si>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</si>
  <si>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</si>
  <si>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</si>
  <si>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</si>
  <si>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</si>
  <si>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</si>
  <si>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</si>
  <si>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</si>
  <si>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</si>
  <si>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</si>
  <si>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</si>
  <si>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</si>
  <si>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</si>
  <si>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</si>
  <si>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</si>
  <si>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</si>
  <si>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</si>
  <si>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</si>
  <si>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</si>
  <si>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</si>
  <si>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</si>
  <si>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</si>
  <si>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</si>
  <si>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</si>
  <si>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</si>
  <si>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</si>
  <si>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</si>
  <si>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</si>
  <si>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</si>
  <si>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</si>
  <si>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</si>
  <si>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</si>
  <si>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</si>
  <si>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</si>
  <si>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</si>
  <si>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</si>
  <si>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</si>
  <si>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</si>
  <si>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</si>
  <si>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</si>
  <si>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</si>
  <si>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</si>
  <si>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</si>
  <si>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</si>
  <si>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</si>
  <si>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</si>
  <si>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</si>
  <si>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</si>
  <si>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</si>
  <si>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</si>
  <si>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</si>
  <si>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Уточнений бюджет  на 2020 рік </t>
  </si>
  <si>
    <t xml:space="preserve">Уточнений бюджет   на 2020 рік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</si>
  <si>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</si>
  <si>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21080900; 21081500</t>
  </si>
  <si>
    <t>1202000</t>
  </si>
  <si>
    <t xml:space="preserve">Податок з власників транспортних засобів та інших самохідних машин і механізмів </t>
  </si>
  <si>
    <t>41051400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</si>
  <si>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</si>
  <si>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</si>
  <si>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</si>
  <si>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Субвенції з Державного бюджету  місцевим   бюджетам,  з них: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</si>
  <si>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</si>
  <si>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</si>
  <si>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41053000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</si>
  <si>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</si>
  <si>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</si>
  <si>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</si>
  <si>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</si>
  <si>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</si>
  <si>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41050900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</si>
  <si>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</si>
  <si>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</si>
  <si>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</si>
  <si>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14021900-14031900</t>
  </si>
  <si>
    <t>від "____" _________ 2021 року №_____</t>
  </si>
  <si>
    <t>Звіт про виконання загального та спеціального фонду бюджету м.Хмельницького за   2020 рік</t>
  </si>
  <si>
    <t>Виконано  за   2020 рік</t>
  </si>
  <si>
    <t>% виконання до плану на   2020р.</t>
  </si>
  <si>
    <t xml:space="preserve">Виконано за    2020 рік </t>
  </si>
  <si>
    <t xml:space="preserve">Разом виконання по загальному та спеціальному фондах за   2020р. </t>
  </si>
  <si>
    <t>24030000-2406030-24060600-24110900</t>
  </si>
  <si>
    <t>41037400</t>
  </si>
  <si>
    <t xml:space="preserve"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попердньому періоді робіт з будівництва, реконструкції палаців спорту </t>
  </si>
  <si>
    <r>
      <rPr>
        <sz val="16"/>
        <rFont val="Times New Roman Cyr"/>
        <family val="0"/>
      </rPr>
      <t>Ю. САБІЙ</t>
    </r>
    <r>
      <rPr>
        <sz val="16"/>
        <color indexed="10"/>
        <rFont val="Times New Roman Cyr"/>
        <family val="1"/>
      </rPr>
      <t xml:space="preserve"> </t>
    </r>
  </si>
  <si>
    <t xml:space="preserve">        Начальник фінансового управіління</t>
  </si>
  <si>
    <t xml:space="preserve">С. ЯМЧУК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</si>
</sst>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MS Sans Serif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0"/>
    </font>
    <font>
      <sz val="16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1" fillId="0" borderId="11" xfId="0" applyNumberFormat="1" applyFont="1" applyFill="1" applyBorder="1" applyAlignment="1" applyProtection="1">
      <alignment vertical="center"/>
      <protection/>
    </xf>
    <xf numFmtId="197" fontId="41" fillId="0" borderId="11" xfId="0" applyNumberFormat="1" applyFont="1" applyFill="1" applyBorder="1" applyAlignment="1" applyProtection="1">
      <alignment vertical="center"/>
      <protection/>
    </xf>
    <xf numFmtId="4" fontId="41" fillId="0" borderId="13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4" fontId="41" fillId="0" borderId="16" xfId="0" applyNumberFormat="1" applyFont="1" applyFill="1" applyBorder="1" applyAlignment="1" applyProtection="1">
      <alignment vertical="center"/>
      <protection/>
    </xf>
    <xf numFmtId="197" fontId="41" fillId="0" borderId="16" xfId="0" applyNumberFormat="1" applyFont="1" applyFill="1" applyBorder="1" applyAlignment="1" applyProtection="1">
      <alignment vertical="center"/>
      <protection/>
    </xf>
    <xf numFmtId="4" fontId="41" fillId="0" borderId="17" xfId="0" applyNumberFormat="1" applyFont="1" applyFill="1" applyBorder="1" applyAlignment="1" applyProtection="1">
      <alignment vertical="center"/>
      <protection/>
    </xf>
    <xf numFmtId="0" fontId="39" fillId="0" borderId="11" xfId="80" applyFont="1" applyBorder="1" applyAlignment="1">
      <alignment vertical="center" wrapText="1"/>
      <protection/>
    </xf>
    <xf numFmtId="197" fontId="35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80" zoomScaleNormal="80" zoomScaleSheetLayoutView="80" zoomScalePageLayoutView="0" workbookViewId="0" topLeftCell="D1">
      <pane ySplit="7" topLeftCell="A70" activePane="bottomLeft" state="frozen"/>
      <selection pane="topLeft" activeCell="A1" sqref="A1"/>
      <selection pane="bottomLeft" activeCell="I74" sqref="I74"/>
    </sheetView>
  </sheetViews>
  <sheetFormatPr defaultColWidth="9.140625" defaultRowHeight="12.75"/>
  <cols>
    <col min="1" max="1" width="13.8515625" style="7" customWidth="1"/>
    <col min="2" max="2" width="72.140625" style="7" customWidth="1"/>
    <col min="3" max="3" width="22.28125" style="7" bestFit="1" customWidth="1"/>
    <col min="4" max="4" width="24.00390625" style="7" customWidth="1"/>
    <col min="5" max="5" width="15.7109375" style="7" customWidth="1"/>
    <col min="6" max="6" width="23.57421875" style="7" customWidth="1"/>
    <col min="7" max="7" width="21.7109375" style="7" customWidth="1"/>
    <col min="8" max="8" width="14.421875" style="7" customWidth="1"/>
    <col min="9" max="9" width="22.140625" style="7" customWidth="1"/>
    <col min="10" max="16384" width="9.140625" style="3" customWidth="1"/>
  </cols>
  <sheetData>
    <row r="1" spans="1:9" ht="20.25">
      <c r="A1" s="48"/>
      <c r="B1" s="48"/>
      <c r="C1" s="47" t="s">
        <v>58</v>
      </c>
      <c r="D1" s="47"/>
      <c r="E1" s="47"/>
      <c r="F1" s="47"/>
      <c r="G1" s="47"/>
      <c r="H1" s="47"/>
      <c r="I1" s="47"/>
    </row>
    <row r="2" spans="1:9" ht="20.25">
      <c r="A2" s="48"/>
      <c r="B2" s="48"/>
      <c r="C2" s="47" t="s">
        <v>18</v>
      </c>
      <c r="D2" s="47"/>
      <c r="E2" s="47"/>
      <c r="F2" s="47"/>
      <c r="G2" s="47"/>
      <c r="H2" s="47"/>
      <c r="I2" s="47"/>
    </row>
    <row r="3" spans="1:9" ht="42" customHeight="1">
      <c r="A3" s="48"/>
      <c r="B3" s="48"/>
      <c r="C3" s="47" t="s">
        <v>125</v>
      </c>
      <c r="D3" s="47"/>
      <c r="E3" s="47"/>
      <c r="F3" s="47"/>
      <c r="G3" s="47"/>
      <c r="H3" s="47"/>
      <c r="I3" s="47"/>
    </row>
    <row r="4" spans="1:9" ht="43.5" customHeight="1">
      <c r="A4" s="53" t="s">
        <v>126</v>
      </c>
      <c r="B4" s="53"/>
      <c r="C4" s="53"/>
      <c r="D4" s="53"/>
      <c r="E4" s="53"/>
      <c r="F4" s="53"/>
      <c r="G4" s="53"/>
      <c r="H4" s="53"/>
      <c r="I4" s="53"/>
    </row>
    <row r="5" spans="1:9" ht="21" thickBot="1">
      <c r="A5" s="11" t="s">
        <v>54</v>
      </c>
      <c r="B5" s="11"/>
      <c r="C5" s="11"/>
      <c r="D5" s="11"/>
      <c r="E5" s="11"/>
      <c r="G5" s="11"/>
      <c r="H5" s="6" t="s">
        <v>26</v>
      </c>
      <c r="I5" s="11"/>
    </row>
    <row r="6" spans="1:9" ht="23.25" customHeight="1">
      <c r="A6" s="49" t="s">
        <v>7</v>
      </c>
      <c r="B6" s="55" t="s">
        <v>34</v>
      </c>
      <c r="C6" s="54" t="s">
        <v>55</v>
      </c>
      <c r="D6" s="54"/>
      <c r="E6" s="54"/>
      <c r="F6" s="51" t="s">
        <v>56</v>
      </c>
      <c r="G6" s="51"/>
      <c r="H6" s="51"/>
      <c r="I6" s="17"/>
    </row>
    <row r="7" spans="1:9" ht="141.75" customHeight="1">
      <c r="A7" s="50"/>
      <c r="B7" s="56"/>
      <c r="C7" s="1" t="s">
        <v>101</v>
      </c>
      <c r="D7" s="1" t="s">
        <v>127</v>
      </c>
      <c r="E7" s="1" t="s">
        <v>128</v>
      </c>
      <c r="F7" s="1" t="s">
        <v>102</v>
      </c>
      <c r="G7" s="1" t="s">
        <v>129</v>
      </c>
      <c r="H7" s="1" t="s">
        <v>128</v>
      </c>
      <c r="I7" s="18" t="s">
        <v>130</v>
      </c>
    </row>
    <row r="8" spans="1:9" s="4" customFormat="1" ht="18.75">
      <c r="A8" s="19">
        <v>10000000</v>
      </c>
      <c r="B8" s="20" t="s">
        <v>8</v>
      </c>
      <c r="C8" s="33">
        <f>SUM(C9,C17,C24,C25,C26)</f>
        <v>1851212363</v>
      </c>
      <c r="D8" s="33">
        <f>SUM(D9,D16,D17,D24,D25)</f>
        <v>1885905565.2</v>
      </c>
      <c r="E8" s="35">
        <f>D8/C8*100</f>
        <v>101.87408008359331</v>
      </c>
      <c r="F8" s="33">
        <f>SUM(F26)</f>
        <v>500000</v>
      </c>
      <c r="G8" s="33">
        <f>SUM(G15,G26)</f>
        <v>805286.2</v>
      </c>
      <c r="H8" s="35">
        <f>G8/F8*100</f>
        <v>161.05723999999998</v>
      </c>
      <c r="I8" s="36">
        <f aca="true" t="shared" si="0" ref="I8:I31">SUM(D8,G8)</f>
        <v>1886710851.4</v>
      </c>
    </row>
    <row r="9" spans="1:9" s="5" customFormat="1" ht="37.5">
      <c r="A9" s="19">
        <v>11000000</v>
      </c>
      <c r="B9" s="21" t="s">
        <v>21</v>
      </c>
      <c r="C9" s="33">
        <f>SUM(C10:C11)</f>
        <v>1208707363</v>
      </c>
      <c r="D9" s="33">
        <f>SUM(D10:D11)</f>
        <v>1230057732.45</v>
      </c>
      <c r="E9" s="35">
        <f aca="true" t="shared" si="1" ref="E9:E70">D9/C9*100</f>
        <v>101.76638035835313</v>
      </c>
      <c r="F9" s="33"/>
      <c r="G9" s="33"/>
      <c r="H9" s="35"/>
      <c r="I9" s="36">
        <f t="shared" si="0"/>
        <v>1230057732.45</v>
      </c>
    </row>
    <row r="10" spans="1:9" ht="18.75">
      <c r="A10" s="19">
        <v>11010000</v>
      </c>
      <c r="B10" s="20" t="s">
        <v>31</v>
      </c>
      <c r="C10" s="33">
        <v>1207057363</v>
      </c>
      <c r="D10" s="33">
        <v>1228420820.27</v>
      </c>
      <c r="E10" s="35">
        <f t="shared" si="1"/>
        <v>101.76987920581536</v>
      </c>
      <c r="F10" s="33"/>
      <c r="G10" s="33"/>
      <c r="H10" s="35"/>
      <c r="I10" s="36">
        <f t="shared" si="0"/>
        <v>1228420820.27</v>
      </c>
    </row>
    <row r="11" spans="1:9" ht="39.75" customHeight="1">
      <c r="A11" s="19">
        <v>11020000</v>
      </c>
      <c r="B11" s="20" t="s">
        <v>57</v>
      </c>
      <c r="C11" s="33">
        <v>1650000</v>
      </c>
      <c r="D11" s="33">
        <v>1636912.18</v>
      </c>
      <c r="E11" s="35">
        <f t="shared" si="1"/>
        <v>99.20679878787878</v>
      </c>
      <c r="F11" s="33"/>
      <c r="G11" s="33"/>
      <c r="H11" s="35"/>
      <c r="I11" s="36">
        <f t="shared" si="0"/>
        <v>1636912.18</v>
      </c>
    </row>
    <row r="12" spans="1:9" s="5" customFormat="1" ht="1.5" customHeight="1" hidden="1">
      <c r="A12" s="22" t="s">
        <v>14</v>
      </c>
      <c r="B12" s="21" t="s">
        <v>22</v>
      </c>
      <c r="C12" s="34">
        <f>SUM(C13:C14)</f>
        <v>0</v>
      </c>
      <c r="D12" s="34">
        <f>SUM(D13:D14)</f>
        <v>0</v>
      </c>
      <c r="E12" s="35" t="e">
        <f t="shared" si="1"/>
        <v>#DIV/0!</v>
      </c>
      <c r="F12" s="33">
        <f>SUM(F13:F14)</f>
        <v>0</v>
      </c>
      <c r="G12" s="33">
        <f>SUM(G13:G14)</f>
        <v>0</v>
      </c>
      <c r="H12" s="35"/>
      <c r="I12" s="36">
        <f t="shared" si="0"/>
        <v>0</v>
      </c>
    </row>
    <row r="13" spans="1:9" ht="18.75" hidden="1">
      <c r="A13" s="22" t="s">
        <v>23</v>
      </c>
      <c r="B13" s="21" t="s">
        <v>24</v>
      </c>
      <c r="C13" s="33"/>
      <c r="D13" s="33">
        <v>0</v>
      </c>
      <c r="E13" s="35" t="e">
        <f t="shared" si="1"/>
        <v>#DIV/0!</v>
      </c>
      <c r="F13" s="33"/>
      <c r="G13" s="33"/>
      <c r="H13" s="35"/>
      <c r="I13" s="36">
        <f t="shared" si="0"/>
        <v>0</v>
      </c>
    </row>
    <row r="14" spans="1:9" ht="18.75" hidden="1">
      <c r="A14" s="22" t="s">
        <v>27</v>
      </c>
      <c r="B14" s="21" t="s">
        <v>28</v>
      </c>
      <c r="C14" s="33"/>
      <c r="D14" s="33"/>
      <c r="E14" s="35" t="e">
        <f t="shared" si="1"/>
        <v>#DIV/0!</v>
      </c>
      <c r="F14" s="33"/>
      <c r="G14" s="33"/>
      <c r="H14" s="35"/>
      <c r="I14" s="36">
        <f t="shared" si="0"/>
        <v>0</v>
      </c>
    </row>
    <row r="15" spans="1:9" ht="37.5">
      <c r="A15" s="22" t="s">
        <v>105</v>
      </c>
      <c r="B15" s="21" t="s">
        <v>106</v>
      </c>
      <c r="C15" s="33"/>
      <c r="D15" s="33"/>
      <c r="E15" s="35"/>
      <c r="F15" s="33"/>
      <c r="G15" s="33">
        <v>83949.47</v>
      </c>
      <c r="H15" s="35"/>
      <c r="I15" s="36">
        <f t="shared" si="0"/>
        <v>83949.47</v>
      </c>
    </row>
    <row r="16" spans="1:9" ht="37.5">
      <c r="A16" s="22" t="s">
        <v>83</v>
      </c>
      <c r="B16" s="21" t="s">
        <v>84</v>
      </c>
      <c r="C16" s="33"/>
      <c r="D16" s="33">
        <v>-327071.33</v>
      </c>
      <c r="E16" s="35"/>
      <c r="F16" s="33"/>
      <c r="G16" s="33"/>
      <c r="H16" s="35"/>
      <c r="I16" s="36">
        <f t="shared" si="0"/>
        <v>-327071.33</v>
      </c>
    </row>
    <row r="17" spans="1:9" ht="19.5">
      <c r="A17" s="22" t="s">
        <v>72</v>
      </c>
      <c r="B17" s="23" t="s">
        <v>35</v>
      </c>
      <c r="C17" s="33">
        <f>SUM(C18:C23)</f>
        <v>493400000</v>
      </c>
      <c r="D17" s="33">
        <f>SUM(D18:D23)</f>
        <v>503843844.34</v>
      </c>
      <c r="E17" s="35">
        <f t="shared" si="1"/>
        <v>102.11670943250913</v>
      </c>
      <c r="F17" s="33"/>
      <c r="G17" s="33"/>
      <c r="H17" s="35"/>
      <c r="I17" s="36">
        <f t="shared" si="0"/>
        <v>503843844.34</v>
      </c>
    </row>
    <row r="18" spans="1:9" ht="37.5">
      <c r="A18" s="19" t="s">
        <v>41</v>
      </c>
      <c r="B18" s="21" t="s">
        <v>32</v>
      </c>
      <c r="C18" s="33">
        <v>25000000</v>
      </c>
      <c r="D18" s="33">
        <v>25646872.88</v>
      </c>
      <c r="E18" s="35">
        <f t="shared" si="1"/>
        <v>102.58749152</v>
      </c>
      <c r="F18" s="33"/>
      <c r="G18" s="33"/>
      <c r="H18" s="35"/>
      <c r="I18" s="36">
        <f t="shared" si="0"/>
        <v>25646872.88</v>
      </c>
    </row>
    <row r="19" spans="1:9" ht="37.5">
      <c r="A19" s="19" t="s">
        <v>42</v>
      </c>
      <c r="B19" s="21" t="s">
        <v>36</v>
      </c>
      <c r="C19" s="33">
        <v>149285000</v>
      </c>
      <c r="D19" s="33">
        <v>158144305.69</v>
      </c>
      <c r="E19" s="35">
        <f t="shared" si="1"/>
        <v>105.93449153632312</v>
      </c>
      <c r="F19" s="33"/>
      <c r="G19" s="33"/>
      <c r="H19" s="35"/>
      <c r="I19" s="36">
        <f t="shared" si="0"/>
        <v>158144305.69</v>
      </c>
    </row>
    <row r="20" spans="1:9" ht="18.75">
      <c r="A20" s="22" t="s">
        <v>39</v>
      </c>
      <c r="B20" s="21" t="s">
        <v>37</v>
      </c>
      <c r="C20" s="33">
        <v>1880000</v>
      </c>
      <c r="D20" s="33">
        <v>1160957.73</v>
      </c>
      <c r="E20" s="35">
        <f t="shared" si="1"/>
        <v>61.75307074468085</v>
      </c>
      <c r="F20" s="33"/>
      <c r="G20" s="33"/>
      <c r="H20" s="35"/>
      <c r="I20" s="36">
        <f t="shared" si="0"/>
        <v>1160957.73</v>
      </c>
    </row>
    <row r="21" spans="1:9" ht="37.5">
      <c r="A21" s="19" t="s">
        <v>40</v>
      </c>
      <c r="B21" s="21" t="s">
        <v>38</v>
      </c>
      <c r="C21" s="33">
        <v>350000</v>
      </c>
      <c r="D21" s="33">
        <v>337197.31</v>
      </c>
      <c r="E21" s="35">
        <f t="shared" si="1"/>
        <v>96.34208857142858</v>
      </c>
      <c r="F21" s="33"/>
      <c r="G21" s="33"/>
      <c r="H21" s="35"/>
      <c r="I21" s="36">
        <f t="shared" si="0"/>
        <v>337197.31</v>
      </c>
    </row>
    <row r="22" spans="1:9" ht="18.75">
      <c r="A22" s="19">
        <v>1802000</v>
      </c>
      <c r="B22" s="21" t="s">
        <v>85</v>
      </c>
      <c r="C22" s="33"/>
      <c r="D22" s="33">
        <v>19580.27</v>
      </c>
      <c r="E22" s="35"/>
      <c r="F22" s="33"/>
      <c r="G22" s="33"/>
      <c r="H22" s="35"/>
      <c r="I22" s="36">
        <f t="shared" si="0"/>
        <v>19580.27</v>
      </c>
    </row>
    <row r="23" spans="1:9" ht="37.5">
      <c r="A23" s="19" t="s">
        <v>43</v>
      </c>
      <c r="B23" s="21" t="s">
        <v>99</v>
      </c>
      <c r="C23" s="33">
        <v>316885000</v>
      </c>
      <c r="D23" s="33">
        <v>318534930.46</v>
      </c>
      <c r="E23" s="35">
        <f t="shared" si="1"/>
        <v>100.52067168215598</v>
      </c>
      <c r="F23" s="33"/>
      <c r="G23" s="33"/>
      <c r="H23" s="35"/>
      <c r="I23" s="36">
        <f t="shared" si="0"/>
        <v>318534930.46</v>
      </c>
    </row>
    <row r="24" spans="1:9" ht="37.5">
      <c r="A24" s="19">
        <v>14040000</v>
      </c>
      <c r="B24" s="24" t="s">
        <v>46</v>
      </c>
      <c r="C24" s="33">
        <v>78855000</v>
      </c>
      <c r="D24" s="33">
        <v>79422197.15</v>
      </c>
      <c r="E24" s="35">
        <f t="shared" si="1"/>
        <v>100.7192912941475</v>
      </c>
      <c r="F24" s="33"/>
      <c r="G24" s="33"/>
      <c r="H24" s="35"/>
      <c r="I24" s="36">
        <f t="shared" si="0"/>
        <v>79422197.15</v>
      </c>
    </row>
    <row r="25" spans="1:9" ht="37.5">
      <c r="A25" s="19" t="s">
        <v>124</v>
      </c>
      <c r="B25" s="24" t="s">
        <v>59</v>
      </c>
      <c r="C25" s="33">
        <v>70250000</v>
      </c>
      <c r="D25" s="33">
        <v>72908862.59</v>
      </c>
      <c r="E25" s="35">
        <f t="shared" si="1"/>
        <v>103.78485777935944</v>
      </c>
      <c r="F25" s="33"/>
      <c r="G25" s="33"/>
      <c r="H25" s="35"/>
      <c r="I25" s="36">
        <f t="shared" si="0"/>
        <v>72908862.59</v>
      </c>
    </row>
    <row r="26" spans="1:9" ht="18.75">
      <c r="A26" s="19">
        <v>19010000</v>
      </c>
      <c r="B26" s="24" t="s">
        <v>29</v>
      </c>
      <c r="C26" s="33"/>
      <c r="D26" s="33">
        <v>0</v>
      </c>
      <c r="E26" s="35"/>
      <c r="F26" s="33">
        <v>500000</v>
      </c>
      <c r="G26" s="33">
        <v>721336.73</v>
      </c>
      <c r="H26" s="35">
        <f>G26/F26*100</f>
        <v>144.267346</v>
      </c>
      <c r="I26" s="36">
        <f t="shared" si="0"/>
        <v>721336.73</v>
      </c>
    </row>
    <row r="27" spans="1:9" s="4" customFormat="1" ht="18.75">
      <c r="A27" s="22" t="s">
        <v>73</v>
      </c>
      <c r="B27" s="20" t="s">
        <v>9</v>
      </c>
      <c r="C27" s="33">
        <f>SUM(C28,C29,C30,C34,C35,C40)</f>
        <v>49730000</v>
      </c>
      <c r="D27" s="33">
        <f>SUM(D28,D29,D30,D35,D34,D40)</f>
        <v>52144254.940000005</v>
      </c>
      <c r="E27" s="35">
        <f t="shared" si="1"/>
        <v>104.8547253971446</v>
      </c>
      <c r="F27" s="33">
        <f>SUM(F40)</f>
        <v>119900302.67</v>
      </c>
      <c r="G27" s="33">
        <f>SUM(G40,G39)</f>
        <v>117333589.81</v>
      </c>
      <c r="H27" s="35">
        <f>G27/F27*100</f>
        <v>97.85929409447421</v>
      </c>
      <c r="I27" s="36">
        <f t="shared" si="0"/>
        <v>169477844.75</v>
      </c>
    </row>
    <row r="28" spans="1:9" ht="69" customHeight="1">
      <c r="A28" s="22" t="s">
        <v>1</v>
      </c>
      <c r="B28" s="25" t="s">
        <v>0</v>
      </c>
      <c r="C28" s="33">
        <v>1500000</v>
      </c>
      <c r="D28" s="33">
        <v>1224864.13</v>
      </c>
      <c r="E28" s="35">
        <f t="shared" si="1"/>
        <v>81.65760866666666</v>
      </c>
      <c r="F28" s="33"/>
      <c r="G28" s="33"/>
      <c r="H28" s="35"/>
      <c r="I28" s="36">
        <f t="shared" si="0"/>
        <v>1224864.13</v>
      </c>
    </row>
    <row r="29" spans="1:9" ht="30.75" customHeight="1">
      <c r="A29" s="22" t="s">
        <v>60</v>
      </c>
      <c r="B29" s="25" t="s">
        <v>61</v>
      </c>
      <c r="C29" s="33">
        <v>2500000</v>
      </c>
      <c r="D29" s="33">
        <v>3502311.48</v>
      </c>
      <c r="E29" s="35">
        <f t="shared" si="1"/>
        <v>140.0924592</v>
      </c>
      <c r="F29" s="33"/>
      <c r="G29" s="33"/>
      <c r="H29" s="35"/>
      <c r="I29" s="36">
        <f t="shared" si="0"/>
        <v>3502311.48</v>
      </c>
    </row>
    <row r="30" spans="1:9" ht="30.75" customHeight="1">
      <c r="A30" s="22" t="s">
        <v>74</v>
      </c>
      <c r="B30" s="21" t="s">
        <v>11</v>
      </c>
      <c r="C30" s="33">
        <f>SUM(C31:C33)</f>
        <v>2350000</v>
      </c>
      <c r="D30" s="33">
        <f>SUM(D31:D33)</f>
        <v>1334759.4</v>
      </c>
      <c r="E30" s="35">
        <f t="shared" si="1"/>
        <v>56.79827234042553</v>
      </c>
      <c r="F30" s="33"/>
      <c r="G30" s="33"/>
      <c r="H30" s="35"/>
      <c r="I30" s="36">
        <f t="shared" si="0"/>
        <v>1334759.4</v>
      </c>
    </row>
    <row r="31" spans="1:9" ht="30.75" customHeight="1">
      <c r="A31" s="22" t="s">
        <v>86</v>
      </c>
      <c r="B31" s="21" t="s">
        <v>87</v>
      </c>
      <c r="C31" s="33"/>
      <c r="D31" s="33">
        <v>13830.08</v>
      </c>
      <c r="E31" s="35"/>
      <c r="F31" s="33"/>
      <c r="G31" s="33"/>
      <c r="H31" s="35"/>
      <c r="I31" s="36">
        <f t="shared" si="0"/>
        <v>13830.08</v>
      </c>
    </row>
    <row r="32" spans="1:9" ht="67.5" customHeight="1">
      <c r="A32" s="19" t="s">
        <v>104</v>
      </c>
      <c r="B32" s="21" t="s">
        <v>103</v>
      </c>
      <c r="C32" s="33">
        <v>620000</v>
      </c>
      <c r="D32" s="33">
        <v>833361.08</v>
      </c>
      <c r="E32" s="35">
        <f t="shared" si="1"/>
        <v>134.41307741935483</v>
      </c>
      <c r="F32" s="33"/>
      <c r="G32" s="33"/>
      <c r="H32" s="35"/>
      <c r="I32" s="36">
        <f aca="true" t="shared" si="2" ref="I32:I42">SUM(D32,G32)</f>
        <v>833361.08</v>
      </c>
    </row>
    <row r="33" spans="1:9" ht="30.75" customHeight="1">
      <c r="A33" s="22" t="s">
        <v>5</v>
      </c>
      <c r="B33" s="21" t="s">
        <v>62</v>
      </c>
      <c r="C33" s="33">
        <v>1730000</v>
      </c>
      <c r="D33" s="33">
        <v>487568.24</v>
      </c>
      <c r="E33" s="35">
        <f t="shared" si="1"/>
        <v>28.183135260115606</v>
      </c>
      <c r="F33" s="33"/>
      <c r="G33" s="33"/>
      <c r="H33" s="35"/>
      <c r="I33" s="36">
        <f t="shared" si="2"/>
        <v>487568.24</v>
      </c>
    </row>
    <row r="34" spans="1:9" ht="30.75" customHeight="1">
      <c r="A34" s="22" t="s">
        <v>88</v>
      </c>
      <c r="B34" s="21" t="s">
        <v>89</v>
      </c>
      <c r="C34" s="33">
        <v>8100000</v>
      </c>
      <c r="D34" s="33">
        <v>9977352.21</v>
      </c>
      <c r="E34" s="35">
        <f t="shared" si="1"/>
        <v>123.1771877777778</v>
      </c>
      <c r="F34" s="33"/>
      <c r="G34" s="33"/>
      <c r="H34" s="35"/>
      <c r="I34" s="36">
        <f t="shared" si="2"/>
        <v>9977352.21</v>
      </c>
    </row>
    <row r="35" spans="1:9" s="5" customFormat="1" ht="40.5" customHeight="1">
      <c r="A35" s="22" t="s">
        <v>75</v>
      </c>
      <c r="B35" s="21" t="s">
        <v>10</v>
      </c>
      <c r="C35" s="33">
        <f>SUM(C36:C38)</f>
        <v>32280000</v>
      </c>
      <c r="D35" s="33">
        <f>SUM(D36:D38)</f>
        <v>29296518.98</v>
      </c>
      <c r="E35" s="35">
        <f t="shared" si="1"/>
        <v>90.75749374225526</v>
      </c>
      <c r="F35" s="33"/>
      <c r="G35" s="33"/>
      <c r="H35" s="35"/>
      <c r="I35" s="36">
        <f t="shared" si="2"/>
        <v>29296518.98</v>
      </c>
    </row>
    <row r="36" spans="1:9" s="5" customFormat="1" ht="40.5" customHeight="1">
      <c r="A36" s="22" t="s">
        <v>90</v>
      </c>
      <c r="B36" s="21" t="s">
        <v>2</v>
      </c>
      <c r="C36" s="33">
        <v>22800000</v>
      </c>
      <c r="D36" s="33">
        <v>18333156.7</v>
      </c>
      <c r="E36" s="35">
        <f t="shared" si="1"/>
        <v>80.40858201754386</v>
      </c>
      <c r="F36" s="33"/>
      <c r="G36" s="33"/>
      <c r="H36" s="35"/>
      <c r="I36" s="36">
        <f t="shared" si="2"/>
        <v>18333156.7</v>
      </c>
    </row>
    <row r="37" spans="1:9" ht="37.5">
      <c r="A37" s="22" t="s">
        <v>3</v>
      </c>
      <c r="B37" s="21" t="s">
        <v>16</v>
      </c>
      <c r="C37" s="33">
        <v>8580000</v>
      </c>
      <c r="D37" s="33">
        <v>10491844.09</v>
      </c>
      <c r="E37" s="35">
        <f t="shared" si="1"/>
        <v>122.28256515151514</v>
      </c>
      <c r="F37" s="33"/>
      <c r="G37" s="33"/>
      <c r="H37" s="35"/>
      <c r="I37" s="36">
        <f t="shared" si="2"/>
        <v>10491844.09</v>
      </c>
    </row>
    <row r="38" spans="1:9" ht="18.75">
      <c r="A38" s="22" t="s">
        <v>4</v>
      </c>
      <c r="B38" s="21" t="s">
        <v>19</v>
      </c>
      <c r="C38" s="33">
        <v>900000</v>
      </c>
      <c r="D38" s="33">
        <v>471518.19</v>
      </c>
      <c r="E38" s="35">
        <f t="shared" si="1"/>
        <v>52.390910000000005</v>
      </c>
      <c r="F38" s="33"/>
      <c r="G38" s="33"/>
      <c r="H38" s="35"/>
      <c r="I38" s="36">
        <f t="shared" si="2"/>
        <v>471518.19</v>
      </c>
    </row>
    <row r="39" spans="1:9" ht="46.5" customHeight="1">
      <c r="A39" s="22" t="s">
        <v>97</v>
      </c>
      <c r="B39" s="21" t="s">
        <v>98</v>
      </c>
      <c r="C39" s="33"/>
      <c r="D39" s="33"/>
      <c r="E39" s="35"/>
      <c r="F39" s="33"/>
      <c r="G39" s="33">
        <v>49975.5</v>
      </c>
      <c r="H39" s="35"/>
      <c r="I39" s="36">
        <f t="shared" si="2"/>
        <v>49975.5</v>
      </c>
    </row>
    <row r="40" spans="1:9" ht="18.75">
      <c r="A40" s="22" t="s">
        <v>76</v>
      </c>
      <c r="B40" s="21" t="s">
        <v>45</v>
      </c>
      <c r="C40" s="33">
        <f>SUM(C41:C43)</f>
        <v>3000000</v>
      </c>
      <c r="D40" s="33">
        <f>SUM(D41:D43)</f>
        <v>6808448.74</v>
      </c>
      <c r="E40" s="35">
        <f t="shared" si="1"/>
        <v>226.94829133333334</v>
      </c>
      <c r="F40" s="33">
        <f>SUM(F41:F44)</f>
        <v>119900302.67</v>
      </c>
      <c r="G40" s="33">
        <f>SUM(G41:G44)</f>
        <v>117283614.31</v>
      </c>
      <c r="H40" s="35">
        <f>G40/F40*100</f>
        <v>97.81761321553802</v>
      </c>
      <c r="I40" s="36">
        <f t="shared" si="2"/>
        <v>124092063.05</v>
      </c>
    </row>
    <row r="41" spans="1:9" ht="75">
      <c r="A41" s="19" t="s">
        <v>131</v>
      </c>
      <c r="B41" s="21" t="s">
        <v>12</v>
      </c>
      <c r="C41" s="33">
        <v>1000000</v>
      </c>
      <c r="D41" s="33">
        <v>4390164.45</v>
      </c>
      <c r="E41" s="35">
        <f t="shared" si="1"/>
        <v>439.01644500000003</v>
      </c>
      <c r="F41" s="33"/>
      <c r="G41" s="33">
        <v>12803.54</v>
      </c>
      <c r="H41" s="35"/>
      <c r="I41" s="36">
        <f t="shared" si="2"/>
        <v>4402967.99</v>
      </c>
    </row>
    <row r="42" spans="1:9" ht="18.75">
      <c r="A42" s="19">
        <v>24062200</v>
      </c>
      <c r="B42" s="21" t="s">
        <v>91</v>
      </c>
      <c r="C42" s="33">
        <v>2000000</v>
      </c>
      <c r="D42" s="33">
        <v>2418284.29</v>
      </c>
      <c r="E42" s="35">
        <f t="shared" si="1"/>
        <v>120.9142145</v>
      </c>
      <c r="F42" s="33"/>
      <c r="G42" s="33"/>
      <c r="H42" s="35"/>
      <c r="I42" s="36">
        <f t="shared" si="2"/>
        <v>2418284.29</v>
      </c>
    </row>
    <row r="43" spans="1:9" ht="37.5" customHeight="1">
      <c r="A43" s="22" t="s">
        <v>6</v>
      </c>
      <c r="B43" s="21" t="s">
        <v>44</v>
      </c>
      <c r="C43" s="33"/>
      <c r="D43" s="33"/>
      <c r="E43" s="35"/>
      <c r="F43" s="33">
        <v>18861600</v>
      </c>
      <c r="G43" s="33">
        <v>16035329.48</v>
      </c>
      <c r="H43" s="35">
        <f>G43/F43*100</f>
        <v>85.01574352122832</v>
      </c>
      <c r="I43" s="36">
        <f aca="true" t="shared" si="3" ref="I43:I60">SUM(D43,G43)</f>
        <v>16035329.48</v>
      </c>
    </row>
    <row r="44" spans="1:9" ht="18.75">
      <c r="A44" s="22" t="s">
        <v>77</v>
      </c>
      <c r="B44" s="21" t="s">
        <v>13</v>
      </c>
      <c r="C44" s="33"/>
      <c r="D44" s="33"/>
      <c r="E44" s="35"/>
      <c r="F44" s="33">
        <v>101038702.67</v>
      </c>
      <c r="G44" s="33">
        <v>101235481.29</v>
      </c>
      <c r="H44" s="35">
        <f>G44/F44*100</f>
        <v>100.19475568747423</v>
      </c>
      <c r="I44" s="36">
        <f t="shared" si="3"/>
        <v>101235481.29</v>
      </c>
    </row>
    <row r="45" spans="1:9" ht="18.75">
      <c r="A45" s="22" t="s">
        <v>78</v>
      </c>
      <c r="B45" s="21" t="s">
        <v>49</v>
      </c>
      <c r="C45" s="33">
        <f>SUM(C46:C47)</f>
        <v>60000</v>
      </c>
      <c r="D45" s="33">
        <f>SUM(D46:D47)</f>
        <v>23301.98</v>
      </c>
      <c r="E45" s="35">
        <f t="shared" si="1"/>
        <v>38.83663333333333</v>
      </c>
      <c r="F45" s="33">
        <f>SUM(F47:F48)</f>
        <v>23961301</v>
      </c>
      <c r="G45" s="33">
        <f>SUM(G47:G48)</f>
        <v>26966902</v>
      </c>
      <c r="H45" s="35">
        <f>G45/F45*100</f>
        <v>112.54356347345247</v>
      </c>
      <c r="I45" s="36">
        <f t="shared" si="3"/>
        <v>26990203.98</v>
      </c>
    </row>
    <row r="46" spans="1:9" ht="75">
      <c r="A46" s="22" t="s">
        <v>47</v>
      </c>
      <c r="B46" s="21" t="s">
        <v>48</v>
      </c>
      <c r="C46" s="33">
        <v>60000</v>
      </c>
      <c r="D46" s="33">
        <v>23301.98</v>
      </c>
      <c r="E46" s="35">
        <f t="shared" si="1"/>
        <v>38.83663333333333</v>
      </c>
      <c r="F46" s="33"/>
      <c r="G46" s="33"/>
      <c r="H46" s="35"/>
      <c r="I46" s="36">
        <f t="shared" si="3"/>
        <v>23301.98</v>
      </c>
    </row>
    <row r="47" spans="1:9" ht="37.5">
      <c r="A47" s="22" t="s">
        <v>79</v>
      </c>
      <c r="B47" s="21" t="s">
        <v>15</v>
      </c>
      <c r="C47" s="33"/>
      <c r="D47" s="33"/>
      <c r="E47" s="35"/>
      <c r="F47" s="33">
        <v>500000</v>
      </c>
      <c r="G47" s="33">
        <v>0</v>
      </c>
      <c r="H47" s="35">
        <f>G47/F47*100</f>
        <v>0</v>
      </c>
      <c r="I47" s="36">
        <f t="shared" si="3"/>
        <v>0</v>
      </c>
    </row>
    <row r="48" spans="1:9" ht="18.75">
      <c r="A48" s="22" t="s">
        <v>80</v>
      </c>
      <c r="B48" s="21" t="s">
        <v>33</v>
      </c>
      <c r="C48" s="33"/>
      <c r="D48" s="33"/>
      <c r="E48" s="35"/>
      <c r="F48" s="33">
        <v>23461301</v>
      </c>
      <c r="G48" s="33">
        <v>26966902</v>
      </c>
      <c r="H48" s="35">
        <f>G48/F48*100</f>
        <v>114.94205713485368</v>
      </c>
      <c r="I48" s="36">
        <f t="shared" si="3"/>
        <v>26966902</v>
      </c>
    </row>
    <row r="49" spans="1:9" ht="24.75" customHeight="1">
      <c r="A49" s="22" t="s">
        <v>81</v>
      </c>
      <c r="B49" s="21" t="s">
        <v>30</v>
      </c>
      <c r="C49" s="33"/>
      <c r="D49" s="33"/>
      <c r="E49" s="35"/>
      <c r="F49" s="33">
        <v>3171633.18</v>
      </c>
      <c r="G49" s="33">
        <v>3607197.89</v>
      </c>
      <c r="H49" s="35">
        <f>G49/F49*100</f>
        <v>113.73313637739153</v>
      </c>
      <c r="I49" s="36">
        <f t="shared" si="3"/>
        <v>3607197.89</v>
      </c>
    </row>
    <row r="50" spans="1:9" s="4" customFormat="1" ht="18.75">
      <c r="A50" s="26"/>
      <c r="B50" s="27" t="s">
        <v>50</v>
      </c>
      <c r="C50" s="37">
        <f>SUM(C8,C27,C45)</f>
        <v>1901002363</v>
      </c>
      <c r="D50" s="37">
        <f>SUM(D8,D27,D45)</f>
        <v>1938073122.1200001</v>
      </c>
      <c r="E50" s="35">
        <f t="shared" si="1"/>
        <v>101.9500638106256</v>
      </c>
      <c r="F50" s="37">
        <f>SUM(F8,F27,F45,F49)</f>
        <v>147533236.85000002</v>
      </c>
      <c r="G50" s="37">
        <f>SUM(G8,G27,G45,G49)</f>
        <v>148712975.89999998</v>
      </c>
      <c r="H50" s="38">
        <f>G50/F50*100</f>
        <v>100.79964289755223</v>
      </c>
      <c r="I50" s="39">
        <f t="shared" si="3"/>
        <v>2086786098.02</v>
      </c>
    </row>
    <row r="51" spans="1:9" s="4" customFormat="1" ht="18.75">
      <c r="A51" s="26" t="s">
        <v>82</v>
      </c>
      <c r="B51" s="27" t="s">
        <v>68</v>
      </c>
      <c r="C51" s="33">
        <f>SUM(C52,C53,C57)</f>
        <v>573813257.94</v>
      </c>
      <c r="D51" s="33">
        <f>SUM(D52,D53,D57)</f>
        <v>570673265.72</v>
      </c>
      <c r="E51" s="35">
        <f t="shared" si="1"/>
        <v>99.45278499990177</v>
      </c>
      <c r="F51" s="33">
        <v>61016771</v>
      </c>
      <c r="G51" s="33">
        <v>998823.7</v>
      </c>
      <c r="H51" s="35">
        <v>1.64</v>
      </c>
      <c r="I51" s="36">
        <f t="shared" si="3"/>
        <v>571672089.4200001</v>
      </c>
    </row>
    <row r="52" spans="1:9" s="4" customFormat="1" ht="87.75" customHeight="1">
      <c r="A52" s="26" t="s">
        <v>69</v>
      </c>
      <c r="B52" s="32" t="s">
        <v>70</v>
      </c>
      <c r="C52" s="33">
        <v>9230100</v>
      </c>
      <c r="D52" s="33">
        <v>9230100</v>
      </c>
      <c r="E52" s="35">
        <f t="shared" si="1"/>
        <v>100</v>
      </c>
      <c r="F52" s="33"/>
      <c r="G52" s="33"/>
      <c r="H52" s="35"/>
      <c r="I52" s="36">
        <f t="shared" si="3"/>
        <v>9230100</v>
      </c>
    </row>
    <row r="53" spans="1:9" s="4" customFormat="1" ht="39">
      <c r="A53" s="28" t="s">
        <v>25</v>
      </c>
      <c r="B53" s="29" t="s">
        <v>111</v>
      </c>
      <c r="C53" s="33">
        <f>SUM(C54:C55)</f>
        <v>509706400</v>
      </c>
      <c r="D53" s="33">
        <f>SUM(D54:D55)</f>
        <v>509698697.39</v>
      </c>
      <c r="E53" s="35">
        <f t="shared" si="1"/>
        <v>99.99848881434488</v>
      </c>
      <c r="F53" s="33"/>
      <c r="G53" s="33"/>
      <c r="H53" s="35"/>
      <c r="I53" s="36">
        <f t="shared" si="3"/>
        <v>509698697.39</v>
      </c>
    </row>
    <row r="54" spans="1:9" s="4" customFormat="1" ht="37.5">
      <c r="A54" s="22" t="s">
        <v>52</v>
      </c>
      <c r="B54" s="21" t="s">
        <v>51</v>
      </c>
      <c r="C54" s="33">
        <v>456963700</v>
      </c>
      <c r="D54" s="33">
        <v>456963700</v>
      </c>
      <c r="E54" s="35">
        <f t="shared" si="1"/>
        <v>100</v>
      </c>
      <c r="F54" s="33"/>
      <c r="G54" s="33"/>
      <c r="H54" s="35"/>
      <c r="I54" s="36">
        <f t="shared" si="3"/>
        <v>456963700</v>
      </c>
    </row>
    <row r="55" spans="1:9" s="4" customFormat="1" ht="37.5">
      <c r="A55" s="22" t="s">
        <v>96</v>
      </c>
      <c r="B55" s="21" t="s">
        <v>53</v>
      </c>
      <c r="C55" s="33">
        <v>52742700</v>
      </c>
      <c r="D55" s="33">
        <v>52734997.39</v>
      </c>
      <c r="E55" s="35">
        <f t="shared" si="1"/>
        <v>99.98539587468976</v>
      </c>
      <c r="F55" s="33"/>
      <c r="G55" s="33"/>
      <c r="H55" s="35"/>
      <c r="I55" s="36">
        <f t="shared" si="3"/>
        <v>52734997.39</v>
      </c>
    </row>
    <row r="56" spans="1:9" s="4" customFormat="1" ht="83.25" customHeight="1">
      <c r="A56" s="22" t="s">
        <v>132</v>
      </c>
      <c r="B56" s="21" t="s">
        <v>133</v>
      </c>
      <c r="C56" s="33"/>
      <c r="D56" s="33"/>
      <c r="E56" s="35"/>
      <c r="F56" s="33">
        <v>60000000</v>
      </c>
      <c r="G56" s="33">
        <v>0</v>
      </c>
      <c r="H56" s="35">
        <v>0</v>
      </c>
      <c r="I56" s="36">
        <f t="shared" si="3"/>
        <v>0</v>
      </c>
    </row>
    <row r="57" spans="1:9" s="4" customFormat="1" ht="39">
      <c r="A57" s="22" t="s">
        <v>63</v>
      </c>
      <c r="B57" s="23" t="s">
        <v>71</v>
      </c>
      <c r="C57" s="33">
        <f>SUM(C58:C69)</f>
        <v>54876757.94</v>
      </c>
      <c r="D57" s="33">
        <f>SUM(D58:D69)</f>
        <v>51744468.33</v>
      </c>
      <c r="E57" s="35">
        <f t="shared" si="1"/>
        <v>94.29213800599388</v>
      </c>
      <c r="F57" s="33">
        <v>1016771</v>
      </c>
      <c r="G57" s="33">
        <v>998823.7</v>
      </c>
      <c r="H57" s="35">
        <v>98.2</v>
      </c>
      <c r="I57" s="36">
        <f t="shared" si="3"/>
        <v>52743292.03</v>
      </c>
    </row>
    <row r="58" spans="1:9" s="4" customFormat="1" ht="288" customHeight="1">
      <c r="A58" s="22" t="s">
        <v>116</v>
      </c>
      <c r="B58" s="44" t="s">
        <v>117</v>
      </c>
      <c r="C58" s="33">
        <v>4456154.94</v>
      </c>
      <c r="D58" s="33">
        <v>4439187.28</v>
      </c>
      <c r="E58" s="35">
        <f t="shared" si="1"/>
        <v>99.61923092377933</v>
      </c>
      <c r="F58" s="33"/>
      <c r="G58" s="33"/>
      <c r="H58" s="35"/>
      <c r="I58" s="36">
        <f t="shared" si="3"/>
        <v>4439187.28</v>
      </c>
    </row>
    <row r="59" spans="1:9" s="4" customFormat="1" ht="357" customHeight="1">
      <c r="A59" s="22" t="s">
        <v>118</v>
      </c>
      <c r="B59" s="44" t="s">
        <v>119</v>
      </c>
      <c r="C59" s="33">
        <v>1917540</v>
      </c>
      <c r="D59" s="33">
        <v>1901147.47</v>
      </c>
      <c r="E59" s="35">
        <f t="shared" si="1"/>
        <v>99.14512708991728</v>
      </c>
      <c r="F59" s="33"/>
      <c r="G59" s="33"/>
      <c r="H59" s="35"/>
      <c r="I59" s="36">
        <f t="shared" si="3"/>
        <v>1901147.47</v>
      </c>
    </row>
    <row r="60" spans="1:9" s="4" customFormat="1" ht="114" customHeight="1">
      <c r="A60" s="22" t="s">
        <v>120</v>
      </c>
      <c r="B60" s="44" t="s">
        <v>121</v>
      </c>
      <c r="C60" s="33">
        <v>2319792</v>
      </c>
      <c r="D60" s="33">
        <v>2319792</v>
      </c>
      <c r="E60" s="35">
        <f t="shared" si="1"/>
        <v>100</v>
      </c>
      <c r="F60" s="33"/>
      <c r="G60" s="33"/>
      <c r="H60" s="35"/>
      <c r="I60" s="36">
        <f t="shared" si="3"/>
        <v>2319792</v>
      </c>
    </row>
    <row r="61" spans="1:9" s="4" customFormat="1" ht="62.25" customHeight="1">
      <c r="A61" s="22" t="s">
        <v>92</v>
      </c>
      <c r="B61" s="21" t="s">
        <v>93</v>
      </c>
      <c r="C61" s="33">
        <v>5780280</v>
      </c>
      <c r="D61" s="33">
        <v>5780280</v>
      </c>
      <c r="E61" s="35">
        <f t="shared" si="1"/>
        <v>100</v>
      </c>
      <c r="F61" s="33"/>
      <c r="G61" s="33"/>
      <c r="H61" s="35"/>
      <c r="I61" s="36">
        <f>SUM(D61,G61)</f>
        <v>5780280</v>
      </c>
    </row>
    <row r="62" spans="1:9" s="4" customFormat="1" ht="62.25" customHeight="1">
      <c r="A62" s="22" t="s">
        <v>122</v>
      </c>
      <c r="B62" s="21" t="s">
        <v>123</v>
      </c>
      <c r="C62" s="33"/>
      <c r="D62" s="33"/>
      <c r="E62" s="35"/>
      <c r="F62" s="33">
        <v>1016771</v>
      </c>
      <c r="G62" s="33">
        <v>998823.7</v>
      </c>
      <c r="H62" s="35">
        <v>98.2</v>
      </c>
      <c r="I62" s="36">
        <f>SUM(D62,G62)</f>
        <v>998823.7</v>
      </c>
    </row>
    <row r="63" spans="1:9" s="4" customFormat="1" ht="65.25" customHeight="1">
      <c r="A63" s="22" t="s">
        <v>94</v>
      </c>
      <c r="B63" s="21" t="s">
        <v>95</v>
      </c>
      <c r="C63" s="33">
        <v>6548772</v>
      </c>
      <c r="D63" s="33">
        <v>4795518.63</v>
      </c>
      <c r="E63" s="35">
        <f t="shared" si="1"/>
        <v>73.22775369183718</v>
      </c>
      <c r="F63" s="33"/>
      <c r="G63" s="33"/>
      <c r="H63" s="35"/>
      <c r="I63" s="36">
        <f aca="true" t="shared" si="4" ref="I63:I70">SUM(D63,G63)</f>
        <v>4795518.63</v>
      </c>
    </row>
    <row r="64" spans="1:9" s="4" customFormat="1" ht="81.75" customHeight="1">
      <c r="A64" s="22" t="s">
        <v>107</v>
      </c>
      <c r="B64" s="21" t="s">
        <v>108</v>
      </c>
      <c r="C64" s="33">
        <v>10261453</v>
      </c>
      <c r="D64" s="33">
        <v>10226913.52</v>
      </c>
      <c r="E64" s="35">
        <f t="shared" si="1"/>
        <v>99.66340556254558</v>
      </c>
      <c r="F64" s="33"/>
      <c r="G64" s="33"/>
      <c r="H64" s="35"/>
      <c r="I64" s="36">
        <f t="shared" si="4"/>
        <v>10226913.52</v>
      </c>
    </row>
    <row r="65" spans="1:9" s="4" customFormat="1" ht="64.5" customHeight="1">
      <c r="A65" s="22" t="s">
        <v>64</v>
      </c>
      <c r="B65" s="21" t="s">
        <v>65</v>
      </c>
      <c r="C65" s="33">
        <v>4328800</v>
      </c>
      <c r="D65" s="33">
        <v>4231316.26</v>
      </c>
      <c r="E65" s="35">
        <f t="shared" si="1"/>
        <v>97.74801931251154</v>
      </c>
      <c r="F65" s="33"/>
      <c r="G65" s="33"/>
      <c r="H65" s="35"/>
      <c r="I65" s="36">
        <f t="shared" si="4"/>
        <v>4231316.26</v>
      </c>
    </row>
    <row r="66" spans="1:9" s="4" customFormat="1" ht="76.5" customHeight="1">
      <c r="A66" s="22" t="s">
        <v>114</v>
      </c>
      <c r="B66" s="44" t="s">
        <v>115</v>
      </c>
      <c r="C66" s="33">
        <v>6767985</v>
      </c>
      <c r="D66" s="33">
        <v>5667679.81</v>
      </c>
      <c r="E66" s="35">
        <f t="shared" si="1"/>
        <v>83.74249957705284</v>
      </c>
      <c r="F66" s="33"/>
      <c r="G66" s="33"/>
      <c r="H66" s="35"/>
      <c r="I66" s="36">
        <f t="shared" si="4"/>
        <v>5667679.81</v>
      </c>
    </row>
    <row r="67" spans="1:9" s="4" customFormat="1" ht="232.5" customHeight="1">
      <c r="A67" s="22" t="s">
        <v>112</v>
      </c>
      <c r="B67" s="44" t="s">
        <v>113</v>
      </c>
      <c r="C67" s="33">
        <v>1344563</v>
      </c>
      <c r="D67" s="33">
        <v>1331400.4</v>
      </c>
      <c r="E67" s="35">
        <f t="shared" si="1"/>
        <v>99.0210499619579</v>
      </c>
      <c r="F67" s="33"/>
      <c r="G67" s="33"/>
      <c r="H67" s="35"/>
      <c r="I67" s="36">
        <f t="shared" si="4"/>
        <v>1331400.4</v>
      </c>
    </row>
    <row r="68" spans="1:9" s="4" customFormat="1" ht="64.5" customHeight="1">
      <c r="A68" s="22" t="s">
        <v>109</v>
      </c>
      <c r="B68" s="21" t="s">
        <v>110</v>
      </c>
      <c r="C68" s="33">
        <v>10504600</v>
      </c>
      <c r="D68" s="33">
        <v>10504600</v>
      </c>
      <c r="E68" s="35">
        <f t="shared" si="1"/>
        <v>100</v>
      </c>
      <c r="F68" s="33"/>
      <c r="G68" s="33"/>
      <c r="H68" s="35"/>
      <c r="I68" s="36">
        <f t="shared" si="4"/>
        <v>10504600</v>
      </c>
    </row>
    <row r="69" spans="1:9" s="4" customFormat="1" ht="18.75">
      <c r="A69" s="22" t="s">
        <v>66</v>
      </c>
      <c r="B69" s="21" t="s">
        <v>67</v>
      </c>
      <c r="C69" s="33">
        <v>646818</v>
      </c>
      <c r="D69" s="33">
        <v>546632.96</v>
      </c>
      <c r="E69" s="35">
        <f t="shared" si="1"/>
        <v>84.51109276488904</v>
      </c>
      <c r="F69" s="33"/>
      <c r="G69" s="33"/>
      <c r="H69" s="35"/>
      <c r="I69" s="36">
        <f t="shared" si="4"/>
        <v>546632.96</v>
      </c>
    </row>
    <row r="70" spans="1:9" s="4" customFormat="1" ht="19.5" thickBot="1">
      <c r="A70" s="30"/>
      <c r="B70" s="31" t="s">
        <v>17</v>
      </c>
      <c r="C70" s="41">
        <f>SUM(C50+C51)</f>
        <v>2474815620.94</v>
      </c>
      <c r="D70" s="41">
        <f>SUM(D50+D51)</f>
        <v>2508746387.84</v>
      </c>
      <c r="E70" s="42">
        <f t="shared" si="1"/>
        <v>101.3710422147373</v>
      </c>
      <c r="F70" s="41">
        <f>SUM(F50+F51)</f>
        <v>208550007.85000002</v>
      </c>
      <c r="G70" s="41">
        <f>SUM(G50+G51)</f>
        <v>149711799.59999996</v>
      </c>
      <c r="H70" s="42">
        <f>G70/F70*100</f>
        <v>71.78700262034056</v>
      </c>
      <c r="I70" s="43">
        <f t="shared" si="4"/>
        <v>2658458187.44</v>
      </c>
    </row>
    <row r="71" spans="1:9" s="4" customFormat="1" ht="20.25">
      <c r="A71" s="12"/>
      <c r="B71" s="13"/>
      <c r="C71" s="14"/>
      <c r="D71" s="14"/>
      <c r="E71" s="45"/>
      <c r="F71" s="14"/>
      <c r="G71" s="14"/>
      <c r="H71" s="16"/>
      <c r="I71" s="15"/>
    </row>
    <row r="72" spans="1:9" s="4" customFormat="1" ht="20.25">
      <c r="A72" s="12"/>
      <c r="B72" s="13" t="s">
        <v>100</v>
      </c>
      <c r="C72" s="14"/>
      <c r="D72" s="14"/>
      <c r="E72" s="15"/>
      <c r="F72" s="14"/>
      <c r="G72" s="14"/>
      <c r="H72" s="14"/>
      <c r="I72" s="46" t="s">
        <v>134</v>
      </c>
    </row>
    <row r="73" spans="1:9" s="4" customFormat="1" ht="20.25">
      <c r="A73" s="12"/>
      <c r="B73" s="13"/>
      <c r="C73" s="14"/>
      <c r="D73" s="14"/>
      <c r="E73" s="15"/>
      <c r="F73" s="14"/>
      <c r="G73" s="14"/>
      <c r="H73" s="14"/>
      <c r="I73" s="15"/>
    </row>
    <row r="74" spans="1:9" ht="20.25">
      <c r="A74" s="6"/>
      <c r="B74" s="40" t="s">
        <v>135</v>
      </c>
      <c r="C74" s="6" t="s">
        <v>20</v>
      </c>
      <c r="D74" s="6"/>
      <c r="E74" s="6"/>
      <c r="F74" s="6"/>
      <c r="G74" s="6"/>
      <c r="H74" s="6"/>
      <c r="I74" s="6" t="s">
        <v>136</v>
      </c>
    </row>
    <row r="75" spans="1:9" ht="23.25" customHeight="1">
      <c r="A75" s="2"/>
      <c r="B75" s="52"/>
      <c r="C75" s="52"/>
      <c r="D75" s="52"/>
      <c r="E75" s="52"/>
      <c r="F75" s="52"/>
      <c r="G75" s="52"/>
      <c r="H75" s="52"/>
      <c r="I75" s="52"/>
    </row>
    <row r="76" spans="2:8" ht="15.75">
      <c r="B76" s="8"/>
      <c r="D76" s="9"/>
      <c r="E76" s="9"/>
      <c r="G76" s="8"/>
      <c r="H76" s="8"/>
    </row>
    <row r="77" spans="3:6" ht="12.75">
      <c r="C77" s="9"/>
      <c r="F77" s="10"/>
    </row>
  </sheetData>
  <sheetProtection/>
  <mergeCells count="12">
    <mergeCell ref="A6:A7"/>
    <mergeCell ref="F6:H6"/>
    <mergeCell ref="B75:I75"/>
    <mergeCell ref="A4:I4"/>
    <mergeCell ref="C6:E6"/>
    <mergeCell ref="B6:B7"/>
    <mergeCell ref="C1:I1"/>
    <mergeCell ref="C2:I2"/>
    <mergeCell ref="C3:I3"/>
    <mergeCell ref="A1:B1"/>
    <mergeCell ref="A2:B2"/>
    <mergeCell ref="A3:B3"/>
  </mergeCells>
  <hyperlinks>
    <hyperlink ref="B9" r:id="rId1" display="_ftn1"/>
    <hyperlink ref="B47" r:id="rId2" display="_ftn1"/>
    <hyperlink ref="B48" r:id="rId3" display="_ftn1"/>
    <hyperlink ref="B24" r:id="rId4" display="_ftn1"/>
    <hyperlink ref="B69" r:id="rId5" display="_ftn1"/>
    <hyperlink ref="B70" r:id="rId6" display="_ftn1"/>
    <hyperlink ref="B36" r:id="rId7" display="_ftn1"/>
    <hyperlink ref="B35" r:id="rId8" display="_ftn1"/>
    <hyperlink ref="B37" r:id="rId9" display="_ftn1"/>
    <hyperlink ref="B46" r:id="rId10" display="_ftn1"/>
  </hyperlinks>
  <printOptions horizontalCentered="1"/>
  <pageMargins left="0.2362204724409449" right="0.2362204724409449" top="0.3937007874015748" bottom="0.3937007874015748" header="0" footer="0"/>
  <pageSetup fitToHeight="0" fitToWidth="1" horizontalDpi="600" verticalDpi="600" orientation="landscape" paperSize="9" scale="63" r:id="rId1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2021-02-05T13:30:10Z</cp:lastPrinted>
  <dcterms:created xsi:type="dcterms:W3CDTF">2000-04-12T12:59:51Z</dcterms:created>
  <dcterms:modified xsi:type="dcterms:W3CDTF">2021-02-17T09:30:35Z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