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2019" sheetId="1" r:id="rId1"/>
  </sheets>
  <definedNames>
    <definedName name="_xlnm.Print_Area" localSheetId="0">'2019'!$A$1:$K$74</definedName>
  </definedNames>
  <calcPr fullCalcOnLoad="1"/>
</workbook>
</file>

<file path=xl/sharedStrings.xml><?xml version="1.0" encoding="utf-8"?>
<sst xmlns="http://schemas.openxmlformats.org/spreadsheetml/2006/main" count="136" uniqueCount="136">
  <si>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</si>
  <si>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</si>
  <si>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</si>
  <si>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</si>
  <si>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</si>
  <si>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</si>
  <si>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</si>
  <si>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</si>
  <si>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</si>
  <si>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</si>
  <si>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</si>
  <si>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</si>
  <si>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</si>
  <si>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</si>
  <si>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</si>
  <si>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</si>
  <si>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</si>
  <si>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</si>
  <si>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</si>
  <si>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</si>
  <si>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</si>
  <si>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</si>
  <si>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</si>
  <si>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</si>
  <si>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</si>
  <si>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</si>
  <si>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/грн./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</si>
  <si>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</si>
  <si>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</si>
  <si>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</si>
  <si>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</si>
  <si>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</si>
  <si>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</si>
  <si>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</si>
  <si>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</si>
  <si>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</si>
  <si>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</si>
  <si>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</si>
  <si>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</si>
  <si>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</si>
  <si>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</si>
  <si>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</si>
  <si>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</si>
  <si>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</si>
  <si>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</si>
  <si>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</si>
  <si>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</si>
  <si>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</si>
  <si>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</si>
  <si>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</si>
  <si>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</si>
  <si>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</si>
  <si>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</si>
  <si>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</si>
  <si>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</si>
  <si>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</si>
  <si>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</si>
  <si>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</si>
  <si>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</si>
  <si>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</si>
  <si>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</si>
  <si>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</si>
  <si>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</si>
  <si>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</si>
  <si>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</si>
  <si>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</si>
  <si>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</si>
  <si>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</si>
  <si>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</si>
  <si>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</si>
  <si>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</si>
  <si>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</si>
  <si>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</si>
  <si>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</si>
  <si>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</si>
  <si>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</si>
  <si>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</si>
  <si>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</si>
  <si>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</si>
  <si>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</si>
  <si>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</si>
  <si>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</si>
  <si>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</si>
  <si>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</si>
  <si>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</si>
  <si>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</si>
  <si>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</si>
  <si>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</si>
  <si>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</si>
  <si>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</si>
  <si>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</si>
  <si>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</si>
  <si>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</si>
  <si>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</si>
  <si>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</si>
  <si>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</si>
  <si>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41034200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</si>
  <si>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</si>
  <si>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</si>
  <si>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>24030000-2406030-24110900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</si>
  <si>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</si>
  <si>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</si>
  <si>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</si>
  <si>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Уточнений бюджет  на 2020 рік </t>
  </si>
  <si>
    <t xml:space="preserve">Уточнений бюджет   на 2020 рік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</si>
  <si>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</si>
  <si>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21080900; 21081500</t>
  </si>
  <si>
    <t>1202000</t>
  </si>
  <si>
    <t xml:space="preserve">Податок з власників транспортних засобів та інших самохідних машин і механізмів </t>
  </si>
  <si>
    <t>41051400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</si>
  <si>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</si>
  <si>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>41055000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</si>
  <si>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</si>
  <si>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>Субвенції з Державного бюджету  місцевим   бюджетам,  з них:</t>
  </si>
  <si>
    <t>Звіт про виконання загального та спеціального фонду бюджету м.Хмельницького за 9-ть місяців  2020 року</t>
  </si>
  <si>
    <t>План на 9-ть місяців   2020 року</t>
  </si>
  <si>
    <t>Виконано  за      9-ть місяців     2020 року</t>
  </si>
  <si>
    <t>% виконання до плану на   9-ть місяців  2020р.</t>
  </si>
  <si>
    <t>План на 9-ть місяців  2020 року</t>
  </si>
  <si>
    <t xml:space="preserve">Виконано за      9-ть місяців   2020 року </t>
  </si>
  <si>
    <t>% виконання до плану на 9-ть місяців   2020р.</t>
  </si>
  <si>
    <t xml:space="preserve">Разом виконання по загальному та спеціальному фондах за 9-ть місяців   2020р. 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</si>
  <si>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</si>
  <si>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</si>
  <si>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41053000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</si>
  <si>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</si>
  <si>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</si>
  <si>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</si>
  <si>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</si>
  <si>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</si>
  <si>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41050900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</si>
  <si>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</si>
  <si>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41051100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</si>
  <si>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</si>
  <si>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14021900-14031900</t>
  </si>
  <si>
    <t>від 12.11.2020 року № 826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</si>
</sst>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5">
    <font>
      <sz val="10"/>
      <name val="MS Sans Serif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 Cyr"/>
      <family val="0"/>
    </font>
    <font>
      <sz val="16"/>
      <name val="Times New Roman"/>
      <family val="1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1" fillId="0" borderId="11" xfId="0" applyNumberFormat="1" applyFont="1" applyFill="1" applyBorder="1" applyAlignment="1" applyProtection="1">
      <alignment vertical="center"/>
      <protection/>
    </xf>
    <xf numFmtId="197" fontId="41" fillId="0" borderId="11" xfId="0" applyNumberFormat="1" applyFont="1" applyFill="1" applyBorder="1" applyAlignment="1" applyProtection="1">
      <alignment vertical="center"/>
      <protection/>
    </xf>
    <xf numFmtId="4" fontId="41" fillId="0" borderId="13" xfId="0" applyNumberFormat="1" applyFont="1" applyFill="1" applyBorder="1" applyAlignment="1" applyProtection="1">
      <alignment vertical="center"/>
      <protection/>
    </xf>
    <xf numFmtId="196" fontId="44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4" fontId="41" fillId="0" borderId="16" xfId="0" applyNumberFormat="1" applyFont="1" applyFill="1" applyBorder="1" applyAlignment="1" applyProtection="1">
      <alignment vertical="center"/>
      <protection/>
    </xf>
    <xf numFmtId="197" fontId="41" fillId="0" borderId="16" xfId="0" applyNumberFormat="1" applyFont="1" applyFill="1" applyBorder="1" applyAlignment="1" applyProtection="1">
      <alignment vertical="center"/>
      <protection/>
    </xf>
    <xf numFmtId="4" fontId="41" fillId="0" borderId="17" xfId="0" applyNumberFormat="1" applyFont="1" applyFill="1" applyBorder="1" applyAlignment="1" applyProtection="1">
      <alignment vertical="center"/>
      <protection/>
    </xf>
    <xf numFmtId="0" fontId="39" fillId="0" borderId="11" xfId="80" applyFont="1" applyBorder="1" applyAlignment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4" sqref="A4:K4"/>
    </sheetView>
  </sheetViews>
  <sheetFormatPr defaultColWidth="9.140625" defaultRowHeight="12.75"/>
  <cols>
    <col min="1" max="1" width="13.8515625" style="7" customWidth="1"/>
    <col min="2" max="2" width="72.140625" style="7" customWidth="1"/>
    <col min="3" max="3" width="22.28125" style="7" bestFit="1" customWidth="1"/>
    <col min="4" max="4" width="25.7109375" style="7" customWidth="1"/>
    <col min="5" max="5" width="24.00390625" style="7" customWidth="1"/>
    <col min="6" max="6" width="13.7109375" style="7" customWidth="1"/>
    <col min="7" max="7" width="18.57421875" style="7" customWidth="1"/>
    <col min="8" max="8" width="18.8515625" style="7" customWidth="1"/>
    <col min="9" max="9" width="18.00390625" style="7" customWidth="1"/>
    <col min="10" max="10" width="14.421875" style="7" customWidth="1"/>
    <col min="11" max="11" width="22.140625" style="7" customWidth="1"/>
    <col min="12" max="16384" width="9.140625" style="3" customWidth="1"/>
  </cols>
  <sheetData>
    <row r="1" spans="1:11" ht="20.25">
      <c r="A1" s="48"/>
      <c r="B1" s="48"/>
      <c r="C1" s="47" t="s">
        <v>58</v>
      </c>
      <c r="D1" s="47"/>
      <c r="E1" s="47"/>
      <c r="F1" s="47"/>
      <c r="G1" s="47"/>
      <c r="H1" s="47"/>
      <c r="I1" s="47"/>
      <c r="J1" s="47"/>
      <c r="K1" s="47"/>
    </row>
    <row r="2" spans="1:11" ht="20.25">
      <c r="A2" s="48"/>
      <c r="B2" s="48"/>
      <c r="C2" s="47" t="s">
        <v>18</v>
      </c>
      <c r="D2" s="47"/>
      <c r="E2" s="47"/>
      <c r="F2" s="47"/>
      <c r="G2" s="47"/>
      <c r="H2" s="47"/>
      <c r="I2" s="47"/>
      <c r="J2" s="47"/>
      <c r="K2" s="47"/>
    </row>
    <row r="3" spans="1:11" ht="42" customHeight="1">
      <c r="A3" s="48"/>
      <c r="B3" s="48"/>
      <c r="C3" s="47" t="s">
        <v>135</v>
      </c>
      <c r="D3" s="47"/>
      <c r="E3" s="47"/>
      <c r="F3" s="47"/>
      <c r="G3" s="47"/>
      <c r="H3" s="47"/>
      <c r="I3" s="47"/>
      <c r="J3" s="47"/>
      <c r="K3" s="47"/>
    </row>
    <row r="4" spans="1:11" ht="43.5" customHeight="1">
      <c r="A4" s="53" t="s">
        <v>114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1" thickBot="1">
      <c r="A5" s="11" t="s">
        <v>54</v>
      </c>
      <c r="B5" s="11"/>
      <c r="C5" s="11"/>
      <c r="D5" s="11"/>
      <c r="E5" s="11"/>
      <c r="F5" s="11"/>
      <c r="H5" s="11"/>
      <c r="I5" s="11"/>
      <c r="J5" s="6" t="s">
        <v>26</v>
      </c>
      <c r="K5" s="11"/>
    </row>
    <row r="6" spans="1:11" ht="23.25" customHeight="1">
      <c r="A6" s="49" t="s">
        <v>7</v>
      </c>
      <c r="B6" s="55" t="s">
        <v>34</v>
      </c>
      <c r="C6" s="54" t="s">
        <v>55</v>
      </c>
      <c r="D6" s="54"/>
      <c r="E6" s="54"/>
      <c r="F6" s="54"/>
      <c r="G6" s="51" t="s">
        <v>56</v>
      </c>
      <c r="H6" s="51"/>
      <c r="I6" s="51"/>
      <c r="J6" s="51"/>
      <c r="K6" s="18"/>
    </row>
    <row r="7" spans="1:11" ht="141.75" customHeight="1">
      <c r="A7" s="50"/>
      <c r="B7" s="56"/>
      <c r="C7" s="1" t="s">
        <v>103</v>
      </c>
      <c r="D7" s="1" t="s">
        <v>115</v>
      </c>
      <c r="E7" s="1" t="s">
        <v>116</v>
      </c>
      <c r="F7" s="1" t="s">
        <v>117</v>
      </c>
      <c r="G7" s="1" t="s">
        <v>104</v>
      </c>
      <c r="H7" s="1" t="s">
        <v>118</v>
      </c>
      <c r="I7" s="1" t="s">
        <v>119</v>
      </c>
      <c r="J7" s="1" t="s">
        <v>120</v>
      </c>
      <c r="K7" s="19" t="s">
        <v>121</v>
      </c>
    </row>
    <row r="8" spans="1:11" s="4" customFormat="1" ht="18.75">
      <c r="A8" s="20">
        <v>10000000</v>
      </c>
      <c r="B8" s="21" t="s">
        <v>8</v>
      </c>
      <c r="C8" s="34">
        <f>SUM(C9,C17,C24,C25,C26)</f>
        <v>1851212363</v>
      </c>
      <c r="D8" s="34">
        <f>SUM(D9,D17,D24,D25)</f>
        <v>1367627035</v>
      </c>
      <c r="E8" s="34">
        <f>SUM(E9,E16,E17,E24,E25)</f>
        <v>1352583489.96</v>
      </c>
      <c r="F8" s="36">
        <f aca="true" t="shared" si="0" ref="F8:F14">E8/D8*100</f>
        <v>98.90002576323742</v>
      </c>
      <c r="G8" s="34">
        <f>SUM(G26)</f>
        <v>500000</v>
      </c>
      <c r="H8" s="34">
        <f>SUM(H26)</f>
        <v>404670</v>
      </c>
      <c r="I8" s="34">
        <f>SUM(I15,I26)</f>
        <v>632281.39</v>
      </c>
      <c r="J8" s="36">
        <f>I8/H8*100</f>
        <v>156.24617342526008</v>
      </c>
      <c r="K8" s="37">
        <f aca="true" t="shared" si="1" ref="K8:K14">SUM(E8,I8)</f>
        <v>1353215771.3500001</v>
      </c>
    </row>
    <row r="9" spans="1:11" s="5" customFormat="1" ht="37.5">
      <c r="A9" s="20">
        <v>11000000</v>
      </c>
      <c r="B9" s="22" t="s">
        <v>21</v>
      </c>
      <c r="C9" s="34">
        <f>SUM(C10:C11)</f>
        <v>1208707363</v>
      </c>
      <c r="D9" s="34">
        <f>SUM(D10:D11)</f>
        <v>891984130</v>
      </c>
      <c r="E9" s="34">
        <f>SUM(E10:E11)</f>
        <v>872563225.29</v>
      </c>
      <c r="F9" s="36">
        <f t="shared" si="0"/>
        <v>97.82272979341012</v>
      </c>
      <c r="G9" s="34"/>
      <c r="H9" s="34"/>
      <c r="I9" s="34"/>
      <c r="J9" s="36"/>
      <c r="K9" s="37">
        <f t="shared" si="1"/>
        <v>872563225.29</v>
      </c>
    </row>
    <row r="10" spans="1:11" ht="18.75">
      <c r="A10" s="20">
        <v>11010000</v>
      </c>
      <c r="B10" s="21" t="s">
        <v>31</v>
      </c>
      <c r="C10" s="34">
        <v>1207057363</v>
      </c>
      <c r="D10" s="34">
        <v>890687980</v>
      </c>
      <c r="E10" s="34">
        <v>871142870.11</v>
      </c>
      <c r="F10" s="36">
        <f t="shared" si="0"/>
        <v>97.80561652016456</v>
      </c>
      <c r="G10" s="34"/>
      <c r="H10" s="34"/>
      <c r="I10" s="34"/>
      <c r="J10" s="36"/>
      <c r="K10" s="37">
        <f t="shared" si="1"/>
        <v>871142870.11</v>
      </c>
    </row>
    <row r="11" spans="1:11" ht="39.75" customHeight="1">
      <c r="A11" s="20">
        <v>11020000</v>
      </c>
      <c r="B11" s="21" t="s">
        <v>57</v>
      </c>
      <c r="C11" s="34">
        <v>1650000</v>
      </c>
      <c r="D11" s="34">
        <v>1296150</v>
      </c>
      <c r="E11" s="34">
        <v>1420355.18</v>
      </c>
      <c r="F11" s="36">
        <f t="shared" si="0"/>
        <v>109.58262392470006</v>
      </c>
      <c r="G11" s="34"/>
      <c r="H11" s="34"/>
      <c r="I11" s="34"/>
      <c r="J11" s="36"/>
      <c r="K11" s="37">
        <f t="shared" si="1"/>
        <v>1420355.18</v>
      </c>
    </row>
    <row r="12" spans="1:11" s="5" customFormat="1" ht="1.5" customHeight="1" hidden="1">
      <c r="A12" s="23" t="s">
        <v>14</v>
      </c>
      <c r="B12" s="22" t="s">
        <v>22</v>
      </c>
      <c r="C12" s="35">
        <f aca="true" t="shared" si="2" ref="C12:I12">SUM(C13:C14)</f>
        <v>0</v>
      </c>
      <c r="D12" s="35"/>
      <c r="E12" s="35">
        <f>SUM(E13:E14)</f>
        <v>0</v>
      </c>
      <c r="F12" s="36" t="e">
        <f t="shared" si="0"/>
        <v>#DIV/0!</v>
      </c>
      <c r="G12" s="34">
        <f t="shared" si="2"/>
        <v>0</v>
      </c>
      <c r="H12" s="34"/>
      <c r="I12" s="34">
        <f t="shared" si="2"/>
        <v>0</v>
      </c>
      <c r="J12" s="36"/>
      <c r="K12" s="37">
        <f t="shared" si="1"/>
        <v>0</v>
      </c>
    </row>
    <row r="13" spans="1:11" ht="18.75" hidden="1">
      <c r="A13" s="23" t="s">
        <v>23</v>
      </c>
      <c r="B13" s="22" t="s">
        <v>24</v>
      </c>
      <c r="C13" s="34"/>
      <c r="D13" s="34"/>
      <c r="E13" s="34">
        <v>0</v>
      </c>
      <c r="F13" s="36" t="e">
        <f t="shared" si="0"/>
        <v>#DIV/0!</v>
      </c>
      <c r="G13" s="34"/>
      <c r="H13" s="34"/>
      <c r="I13" s="34"/>
      <c r="J13" s="36"/>
      <c r="K13" s="37">
        <f t="shared" si="1"/>
        <v>0</v>
      </c>
    </row>
    <row r="14" spans="1:11" ht="18.75" hidden="1">
      <c r="A14" s="23" t="s">
        <v>27</v>
      </c>
      <c r="B14" s="22" t="s">
        <v>28</v>
      </c>
      <c r="C14" s="34"/>
      <c r="D14" s="34"/>
      <c r="E14" s="34"/>
      <c r="F14" s="36" t="e">
        <f t="shared" si="0"/>
        <v>#DIV/0!</v>
      </c>
      <c r="G14" s="34"/>
      <c r="H14" s="34"/>
      <c r="I14" s="34"/>
      <c r="J14" s="36"/>
      <c r="K14" s="37">
        <f t="shared" si="1"/>
        <v>0</v>
      </c>
    </row>
    <row r="15" spans="1:11" ht="37.5">
      <c r="A15" s="23" t="s">
        <v>107</v>
      </c>
      <c r="B15" s="22" t="s">
        <v>108</v>
      </c>
      <c r="C15" s="34"/>
      <c r="D15" s="34"/>
      <c r="E15" s="34"/>
      <c r="F15" s="36"/>
      <c r="G15" s="34"/>
      <c r="H15" s="34"/>
      <c r="I15" s="34">
        <v>83949.47</v>
      </c>
      <c r="J15" s="36"/>
      <c r="K15" s="37">
        <f>SUM(E15,I15)</f>
        <v>83949.47</v>
      </c>
    </row>
    <row r="16" spans="1:11" ht="37.5">
      <c r="A16" s="23" t="s">
        <v>83</v>
      </c>
      <c r="B16" s="22" t="s">
        <v>84</v>
      </c>
      <c r="C16" s="34"/>
      <c r="D16" s="34"/>
      <c r="E16" s="34">
        <v>-329309.03</v>
      </c>
      <c r="F16" s="36"/>
      <c r="G16" s="34"/>
      <c r="H16" s="34"/>
      <c r="I16" s="34"/>
      <c r="J16" s="36"/>
      <c r="K16" s="37">
        <f>SUM(E16,I16)</f>
        <v>-329309.03</v>
      </c>
    </row>
    <row r="17" spans="1:11" ht="19.5">
      <c r="A17" s="23" t="s">
        <v>72</v>
      </c>
      <c r="B17" s="24" t="s">
        <v>35</v>
      </c>
      <c r="C17" s="34">
        <f>SUM(C18:C23)</f>
        <v>493400000</v>
      </c>
      <c r="D17" s="34">
        <f>SUM(D18:D23)</f>
        <v>366831165</v>
      </c>
      <c r="E17" s="34">
        <f>SUM(E18:E23)</f>
        <v>368206279.53</v>
      </c>
      <c r="F17" s="36">
        <f>E17/D17*100</f>
        <v>100.37486305995837</v>
      </c>
      <c r="G17" s="34"/>
      <c r="H17" s="34"/>
      <c r="I17" s="34"/>
      <c r="J17" s="36"/>
      <c r="K17" s="37">
        <f aca="true" t="shared" si="3" ref="K17:K30">SUM(E17,I17)</f>
        <v>368206279.53</v>
      </c>
    </row>
    <row r="18" spans="1:11" ht="37.5">
      <c r="A18" s="20" t="s">
        <v>41</v>
      </c>
      <c r="B18" s="22" t="s">
        <v>32</v>
      </c>
      <c r="C18" s="34">
        <v>25000000</v>
      </c>
      <c r="D18" s="34">
        <v>19648530</v>
      </c>
      <c r="E18" s="34">
        <v>19902056.75</v>
      </c>
      <c r="F18" s="36">
        <f>E18/D18*100</f>
        <v>101.29030899512586</v>
      </c>
      <c r="G18" s="34"/>
      <c r="H18" s="34"/>
      <c r="I18" s="34"/>
      <c r="J18" s="36"/>
      <c r="K18" s="37">
        <f t="shared" si="3"/>
        <v>19902056.75</v>
      </c>
    </row>
    <row r="19" spans="1:11" ht="37.5">
      <c r="A19" s="20" t="s">
        <v>42</v>
      </c>
      <c r="B19" s="22" t="s">
        <v>36</v>
      </c>
      <c r="C19" s="34">
        <v>149285000</v>
      </c>
      <c r="D19" s="34">
        <v>109541100</v>
      </c>
      <c r="E19" s="34">
        <v>116221958.4</v>
      </c>
      <c r="F19" s="36">
        <f>E19/D19*100</f>
        <v>106.09895135250605</v>
      </c>
      <c r="G19" s="34"/>
      <c r="H19" s="34"/>
      <c r="I19" s="34"/>
      <c r="J19" s="36"/>
      <c r="K19" s="37">
        <f t="shared" si="3"/>
        <v>116221958.4</v>
      </c>
    </row>
    <row r="20" spans="1:11" ht="18.75">
      <c r="A20" s="23" t="s">
        <v>39</v>
      </c>
      <c r="B20" s="22" t="s">
        <v>37</v>
      </c>
      <c r="C20" s="34">
        <v>1880000</v>
      </c>
      <c r="D20" s="34">
        <v>1430290</v>
      </c>
      <c r="E20" s="34">
        <v>938464.3</v>
      </c>
      <c r="F20" s="36">
        <f>E20/D20*100</f>
        <v>65.61356787784295</v>
      </c>
      <c r="G20" s="34"/>
      <c r="H20" s="34"/>
      <c r="I20" s="34"/>
      <c r="J20" s="36"/>
      <c r="K20" s="37">
        <f t="shared" si="3"/>
        <v>938464.3</v>
      </c>
    </row>
    <row r="21" spans="1:11" ht="37.5">
      <c r="A21" s="20" t="s">
        <v>40</v>
      </c>
      <c r="B21" s="22" t="s">
        <v>38</v>
      </c>
      <c r="C21" s="34">
        <v>350000</v>
      </c>
      <c r="D21" s="34">
        <v>216500</v>
      </c>
      <c r="E21" s="34">
        <v>223602.07</v>
      </c>
      <c r="F21" s="36">
        <f>E21/D21*100</f>
        <v>103.28040184757505</v>
      </c>
      <c r="G21" s="34"/>
      <c r="H21" s="34"/>
      <c r="I21" s="34"/>
      <c r="J21" s="36"/>
      <c r="K21" s="37">
        <f t="shared" si="3"/>
        <v>223602.07</v>
      </c>
    </row>
    <row r="22" spans="1:11" ht="18.75">
      <c r="A22" s="20">
        <v>1802000</v>
      </c>
      <c r="B22" s="22" t="s">
        <v>85</v>
      </c>
      <c r="C22" s="34"/>
      <c r="D22" s="34"/>
      <c r="E22" s="34">
        <v>10188.98</v>
      </c>
      <c r="F22" s="36"/>
      <c r="G22" s="34"/>
      <c r="H22" s="34"/>
      <c r="I22" s="34"/>
      <c r="J22" s="36"/>
      <c r="K22" s="37">
        <f t="shared" si="3"/>
        <v>10188.98</v>
      </c>
    </row>
    <row r="23" spans="1:11" ht="37.5">
      <c r="A23" s="20" t="s">
        <v>43</v>
      </c>
      <c r="B23" s="22" t="s">
        <v>100</v>
      </c>
      <c r="C23" s="34">
        <v>316885000</v>
      </c>
      <c r="D23" s="34">
        <v>235994745</v>
      </c>
      <c r="E23" s="34">
        <v>230910009.03</v>
      </c>
      <c r="F23" s="36">
        <f>E23/D23*100</f>
        <v>97.84540288386506</v>
      </c>
      <c r="G23" s="34"/>
      <c r="H23" s="34"/>
      <c r="I23" s="34"/>
      <c r="J23" s="36"/>
      <c r="K23" s="37">
        <f t="shared" si="3"/>
        <v>230910009.03</v>
      </c>
    </row>
    <row r="24" spans="1:11" ht="37.5">
      <c r="A24" s="20">
        <v>14040000</v>
      </c>
      <c r="B24" s="25" t="s">
        <v>46</v>
      </c>
      <c r="C24" s="34">
        <v>78855000</v>
      </c>
      <c r="D24" s="34">
        <v>58139240</v>
      </c>
      <c r="E24" s="34">
        <v>60204583.42</v>
      </c>
      <c r="F24" s="36">
        <f>E24/D24*100</f>
        <v>103.55240870021693</v>
      </c>
      <c r="G24" s="34"/>
      <c r="H24" s="34"/>
      <c r="I24" s="34"/>
      <c r="J24" s="36"/>
      <c r="K24" s="37">
        <f t="shared" si="3"/>
        <v>60204583.42</v>
      </c>
    </row>
    <row r="25" spans="1:11" ht="37.5">
      <c r="A25" s="20" t="s">
        <v>134</v>
      </c>
      <c r="B25" s="25" t="s">
        <v>59</v>
      </c>
      <c r="C25" s="34">
        <v>70250000</v>
      </c>
      <c r="D25" s="34">
        <v>50672500</v>
      </c>
      <c r="E25" s="34">
        <v>51938710.75</v>
      </c>
      <c r="F25" s="36">
        <f>E25/D25*100</f>
        <v>102.49881247224826</v>
      </c>
      <c r="G25" s="34"/>
      <c r="H25" s="34"/>
      <c r="I25" s="34"/>
      <c r="J25" s="36"/>
      <c r="K25" s="37">
        <f t="shared" si="3"/>
        <v>51938710.75</v>
      </c>
    </row>
    <row r="26" spans="1:11" ht="18.75">
      <c r="A26" s="20">
        <v>19010000</v>
      </c>
      <c r="B26" s="25" t="s">
        <v>29</v>
      </c>
      <c r="C26" s="34"/>
      <c r="D26" s="34"/>
      <c r="E26" s="34">
        <v>0</v>
      </c>
      <c r="F26" s="36"/>
      <c r="G26" s="34">
        <v>500000</v>
      </c>
      <c r="H26" s="34">
        <v>404670</v>
      </c>
      <c r="I26" s="34">
        <v>548331.92</v>
      </c>
      <c r="J26" s="36">
        <f>I26/H26*100</f>
        <v>135.50100575777796</v>
      </c>
      <c r="K26" s="37">
        <f t="shared" si="3"/>
        <v>548331.92</v>
      </c>
    </row>
    <row r="27" spans="1:11" s="4" customFormat="1" ht="18.75">
      <c r="A27" s="23" t="s">
        <v>73</v>
      </c>
      <c r="B27" s="21" t="s">
        <v>9</v>
      </c>
      <c r="C27" s="34">
        <f>SUM(C28,C29,C30,C34,C35,C40)</f>
        <v>49730000</v>
      </c>
      <c r="D27" s="34">
        <f>SUM(D28,D29,D30,D35,D34,D40)</f>
        <v>35990290</v>
      </c>
      <c r="E27" s="34">
        <f>SUM(E28,E29,E30,E35,E34,E40)</f>
        <v>35211911</v>
      </c>
      <c r="F27" s="36">
        <f>E27/D27*100</f>
        <v>97.83725277012216</v>
      </c>
      <c r="G27" s="34">
        <f>SUM(G40)</f>
        <v>165521034</v>
      </c>
      <c r="H27" s="34">
        <f>SUM(H40)</f>
        <v>123626175.5</v>
      </c>
      <c r="I27" s="34">
        <f>SUM(I40,I39)</f>
        <v>71241335.25</v>
      </c>
      <c r="J27" s="36">
        <f>I27/H27*100</f>
        <v>57.6264168667096</v>
      </c>
      <c r="K27" s="37">
        <f t="shared" si="3"/>
        <v>106453246.25</v>
      </c>
    </row>
    <row r="28" spans="1:11" ht="69" customHeight="1">
      <c r="A28" s="23" t="s">
        <v>1</v>
      </c>
      <c r="B28" s="26" t="s">
        <v>0</v>
      </c>
      <c r="C28" s="34">
        <v>1500000</v>
      </c>
      <c r="D28" s="34">
        <v>1112575</v>
      </c>
      <c r="E28" s="34">
        <v>918234.13</v>
      </c>
      <c r="F28" s="36">
        <f>E28/D28*100</f>
        <v>82.53233534817878</v>
      </c>
      <c r="G28" s="34"/>
      <c r="H28" s="34"/>
      <c r="I28" s="34"/>
      <c r="J28" s="36"/>
      <c r="K28" s="37">
        <f t="shared" si="3"/>
        <v>918234.13</v>
      </c>
    </row>
    <row r="29" spans="1:11" ht="30.75" customHeight="1">
      <c r="A29" s="23" t="s">
        <v>60</v>
      </c>
      <c r="B29" s="26" t="s">
        <v>61</v>
      </c>
      <c r="C29" s="34">
        <v>2500000</v>
      </c>
      <c r="D29" s="34">
        <v>2422200</v>
      </c>
      <c r="E29" s="34">
        <v>1744183.61</v>
      </c>
      <c r="F29" s="36">
        <f>E29/D29*100</f>
        <v>72.0082408554207</v>
      </c>
      <c r="G29" s="34"/>
      <c r="H29" s="34"/>
      <c r="I29" s="34"/>
      <c r="J29" s="36"/>
      <c r="K29" s="37">
        <f t="shared" si="3"/>
        <v>1744183.61</v>
      </c>
    </row>
    <row r="30" spans="1:11" ht="30.75" customHeight="1">
      <c r="A30" s="23" t="s">
        <v>74</v>
      </c>
      <c r="B30" s="22" t="s">
        <v>11</v>
      </c>
      <c r="C30" s="34">
        <f>SUM(C31:C33)</f>
        <v>2350000</v>
      </c>
      <c r="D30" s="34">
        <f>SUM(D31:D33)</f>
        <v>1630595</v>
      </c>
      <c r="E30" s="34">
        <f>SUM(E31:E33)</f>
        <v>1061381.92</v>
      </c>
      <c r="F30" s="36">
        <f>E30/D30*100</f>
        <v>65.09169474946262</v>
      </c>
      <c r="G30" s="34"/>
      <c r="H30" s="34"/>
      <c r="I30" s="34"/>
      <c r="J30" s="36"/>
      <c r="K30" s="37">
        <f t="shared" si="3"/>
        <v>1061381.92</v>
      </c>
    </row>
    <row r="31" spans="1:11" ht="30.75" customHeight="1">
      <c r="A31" s="23" t="s">
        <v>86</v>
      </c>
      <c r="B31" s="22" t="s">
        <v>87</v>
      </c>
      <c r="C31" s="34"/>
      <c r="D31" s="34"/>
      <c r="E31" s="34">
        <v>11909.08</v>
      </c>
      <c r="F31" s="36"/>
      <c r="G31" s="34"/>
      <c r="H31" s="34"/>
      <c r="I31" s="34"/>
      <c r="J31" s="36"/>
      <c r="K31" s="37">
        <v>11909.08</v>
      </c>
    </row>
    <row r="32" spans="1:11" ht="67.5" customHeight="1">
      <c r="A32" s="20" t="s">
        <v>106</v>
      </c>
      <c r="B32" s="22" t="s">
        <v>105</v>
      </c>
      <c r="C32" s="34">
        <v>620000</v>
      </c>
      <c r="D32" s="34">
        <v>408140</v>
      </c>
      <c r="E32" s="34">
        <v>671304.24</v>
      </c>
      <c r="F32" s="36">
        <f aca="true" t="shared" si="4" ref="F32:F38">E32/D32*100</f>
        <v>164.4789140981036</v>
      </c>
      <c r="G32" s="34"/>
      <c r="H32" s="34"/>
      <c r="I32" s="34"/>
      <c r="J32" s="36"/>
      <c r="K32" s="37">
        <f aca="true" t="shared" si="5" ref="K32:K38">SUM(E32,I32)</f>
        <v>671304.24</v>
      </c>
    </row>
    <row r="33" spans="1:11" ht="30.75" customHeight="1">
      <c r="A33" s="23" t="s">
        <v>5</v>
      </c>
      <c r="B33" s="22" t="s">
        <v>62</v>
      </c>
      <c r="C33" s="34">
        <v>1730000</v>
      </c>
      <c r="D33" s="34">
        <v>1222455</v>
      </c>
      <c r="E33" s="34">
        <v>378168.6</v>
      </c>
      <c r="F33" s="36">
        <f t="shared" si="4"/>
        <v>30.935175527933538</v>
      </c>
      <c r="G33" s="34"/>
      <c r="H33" s="34"/>
      <c r="I33" s="34"/>
      <c r="J33" s="36"/>
      <c r="K33" s="37">
        <f t="shared" si="5"/>
        <v>378168.6</v>
      </c>
    </row>
    <row r="34" spans="1:11" ht="30.75" customHeight="1">
      <c r="A34" s="23" t="s">
        <v>88</v>
      </c>
      <c r="B34" s="22" t="s">
        <v>89</v>
      </c>
      <c r="C34" s="34">
        <v>8100000</v>
      </c>
      <c r="D34" s="34">
        <v>5492370</v>
      </c>
      <c r="E34" s="34">
        <v>6820557.53</v>
      </c>
      <c r="F34" s="36">
        <f t="shared" si="4"/>
        <v>124.18241178216327</v>
      </c>
      <c r="G34" s="34"/>
      <c r="H34" s="34"/>
      <c r="I34" s="34"/>
      <c r="J34" s="36"/>
      <c r="K34" s="37">
        <f t="shared" si="5"/>
        <v>6820557.53</v>
      </c>
    </row>
    <row r="35" spans="1:11" s="5" customFormat="1" ht="40.5" customHeight="1">
      <c r="A35" s="23" t="s">
        <v>75</v>
      </c>
      <c r="B35" s="22" t="s">
        <v>10</v>
      </c>
      <c r="C35" s="34">
        <f>SUM(C36:C38)</f>
        <v>32280000</v>
      </c>
      <c r="D35" s="34">
        <f>SUM(D36:D38)</f>
        <v>23084650</v>
      </c>
      <c r="E35" s="34">
        <f>SUM(E36:E38)</f>
        <v>21963505.1</v>
      </c>
      <c r="F35" s="36">
        <f t="shared" si="4"/>
        <v>95.1433316078</v>
      </c>
      <c r="G35" s="34"/>
      <c r="H35" s="34"/>
      <c r="I35" s="34"/>
      <c r="J35" s="36"/>
      <c r="K35" s="37">
        <f t="shared" si="5"/>
        <v>21963505.1</v>
      </c>
    </row>
    <row r="36" spans="1:11" s="5" customFormat="1" ht="40.5" customHeight="1">
      <c r="A36" s="23" t="s">
        <v>90</v>
      </c>
      <c r="B36" s="22" t="s">
        <v>2</v>
      </c>
      <c r="C36" s="34">
        <v>22800000</v>
      </c>
      <c r="D36" s="34">
        <v>16172000</v>
      </c>
      <c r="E36" s="34">
        <v>13931853.99</v>
      </c>
      <c r="F36" s="36">
        <f t="shared" si="4"/>
        <v>86.14799647538956</v>
      </c>
      <c r="G36" s="34"/>
      <c r="H36" s="34"/>
      <c r="I36" s="34"/>
      <c r="J36" s="36"/>
      <c r="K36" s="37">
        <f t="shared" si="5"/>
        <v>13931853.99</v>
      </c>
    </row>
    <row r="37" spans="1:11" ht="37.5">
      <c r="A37" s="23" t="s">
        <v>3</v>
      </c>
      <c r="B37" s="22" t="s">
        <v>16</v>
      </c>
      <c r="C37" s="34">
        <v>8580000</v>
      </c>
      <c r="D37" s="34">
        <v>6156900</v>
      </c>
      <c r="E37" s="34">
        <v>7684295.11</v>
      </c>
      <c r="F37" s="36">
        <f t="shared" si="4"/>
        <v>124.80785963715506</v>
      </c>
      <c r="G37" s="34"/>
      <c r="H37" s="34"/>
      <c r="I37" s="34"/>
      <c r="J37" s="36"/>
      <c r="K37" s="37">
        <f t="shared" si="5"/>
        <v>7684295.11</v>
      </c>
    </row>
    <row r="38" spans="1:11" ht="18.75">
      <c r="A38" s="23" t="s">
        <v>4</v>
      </c>
      <c r="B38" s="22" t="s">
        <v>19</v>
      </c>
      <c r="C38" s="34">
        <v>900000</v>
      </c>
      <c r="D38" s="34">
        <v>755750</v>
      </c>
      <c r="E38" s="34">
        <v>347356</v>
      </c>
      <c r="F38" s="36">
        <f t="shared" si="4"/>
        <v>45.96175984121733</v>
      </c>
      <c r="G38" s="34"/>
      <c r="H38" s="34"/>
      <c r="I38" s="34"/>
      <c r="J38" s="36"/>
      <c r="K38" s="37">
        <f t="shared" si="5"/>
        <v>347356</v>
      </c>
    </row>
    <row r="39" spans="1:11" ht="46.5" customHeight="1">
      <c r="A39" s="23" t="s">
        <v>97</v>
      </c>
      <c r="B39" s="22" t="s">
        <v>98</v>
      </c>
      <c r="C39" s="34"/>
      <c r="D39" s="34"/>
      <c r="E39" s="34"/>
      <c r="F39" s="36"/>
      <c r="G39" s="34"/>
      <c r="H39" s="34"/>
      <c r="I39" s="34">
        <v>25296</v>
      </c>
      <c r="J39" s="36"/>
      <c r="K39" s="37">
        <f>SUM(E39,I39)</f>
        <v>25296</v>
      </c>
    </row>
    <row r="40" spans="1:11" ht="18.75">
      <c r="A40" s="23" t="s">
        <v>76</v>
      </c>
      <c r="B40" s="22" t="s">
        <v>45</v>
      </c>
      <c r="C40" s="34">
        <f>SUM(C41:C43)</f>
        <v>3000000</v>
      </c>
      <c r="D40" s="34">
        <f>SUM(D41:D43)</f>
        <v>2247900</v>
      </c>
      <c r="E40" s="34">
        <f>SUM(E41:E43)</f>
        <v>2704048.71</v>
      </c>
      <c r="F40" s="36">
        <f>E40/D40*100</f>
        <v>120.29221540104098</v>
      </c>
      <c r="G40" s="34">
        <f>SUM(G41:G44)</f>
        <v>165521034</v>
      </c>
      <c r="H40" s="34">
        <f>SUM(H41:H44)</f>
        <v>123626175.5</v>
      </c>
      <c r="I40" s="34">
        <f>SUM(I41:I44)</f>
        <v>71216039.25</v>
      </c>
      <c r="J40" s="36">
        <f>I40/H40*100</f>
        <v>57.6059551805839</v>
      </c>
      <c r="K40" s="37">
        <f>SUM(E40,I40)</f>
        <v>73920087.96</v>
      </c>
    </row>
    <row r="41" spans="1:11" ht="56.25">
      <c r="A41" s="20" t="s">
        <v>99</v>
      </c>
      <c r="B41" s="22" t="s">
        <v>12</v>
      </c>
      <c r="C41" s="34">
        <v>1000000</v>
      </c>
      <c r="D41" s="34">
        <v>751900</v>
      </c>
      <c r="E41" s="34">
        <v>687329.76</v>
      </c>
      <c r="F41" s="36">
        <f>E41/D41*100</f>
        <v>91.41238994547147</v>
      </c>
      <c r="G41" s="34"/>
      <c r="H41" s="34"/>
      <c r="I41" s="34">
        <v>12460.14</v>
      </c>
      <c r="J41" s="36"/>
      <c r="K41" s="37">
        <f>SUM(E41,I41)</f>
        <v>699789.9</v>
      </c>
    </row>
    <row r="42" spans="1:11" ht="18.75">
      <c r="A42" s="20">
        <v>24062200</v>
      </c>
      <c r="B42" s="22" t="s">
        <v>91</v>
      </c>
      <c r="C42" s="34">
        <v>2000000</v>
      </c>
      <c r="D42" s="34">
        <v>1496000</v>
      </c>
      <c r="E42" s="34">
        <v>2016718.95</v>
      </c>
      <c r="F42" s="36">
        <f>E42/D42*100</f>
        <v>134.80741644385026</v>
      </c>
      <c r="G42" s="34"/>
      <c r="H42" s="34"/>
      <c r="I42" s="34"/>
      <c r="J42" s="36"/>
      <c r="K42" s="37">
        <v>1348620.24</v>
      </c>
    </row>
    <row r="43" spans="1:11" ht="37.5" customHeight="1">
      <c r="A43" s="23" t="s">
        <v>6</v>
      </c>
      <c r="B43" s="22" t="s">
        <v>44</v>
      </c>
      <c r="C43" s="34"/>
      <c r="D43" s="34"/>
      <c r="E43" s="34"/>
      <c r="F43" s="36"/>
      <c r="G43" s="34">
        <v>18861600</v>
      </c>
      <c r="H43" s="34">
        <v>13631600</v>
      </c>
      <c r="I43" s="34">
        <v>12276265.35</v>
      </c>
      <c r="J43" s="36">
        <f>I43/H43*100</f>
        <v>90.0574059538132</v>
      </c>
      <c r="K43" s="37">
        <f aca="true" t="shared" si="6" ref="K43:K56">SUM(E43,I43)</f>
        <v>12276265.35</v>
      </c>
    </row>
    <row r="44" spans="1:11" ht="18.75">
      <c r="A44" s="23" t="s">
        <v>77</v>
      </c>
      <c r="B44" s="22" t="s">
        <v>13</v>
      </c>
      <c r="C44" s="34"/>
      <c r="D44" s="34"/>
      <c r="E44" s="34"/>
      <c r="F44" s="36"/>
      <c r="G44" s="34">
        <v>146659434</v>
      </c>
      <c r="H44" s="34">
        <v>109994575.5</v>
      </c>
      <c r="I44" s="34">
        <v>58927313.76</v>
      </c>
      <c r="J44" s="36">
        <f>I44/H44*100</f>
        <v>53.57292711221018</v>
      </c>
      <c r="K44" s="37">
        <f t="shared" si="6"/>
        <v>58927313.76</v>
      </c>
    </row>
    <row r="45" spans="1:11" ht="18.75">
      <c r="A45" s="23" t="s">
        <v>78</v>
      </c>
      <c r="B45" s="22" t="s">
        <v>49</v>
      </c>
      <c r="C45" s="34">
        <f>SUM(C46:C47)</f>
        <v>60000</v>
      </c>
      <c r="D45" s="34">
        <f>SUM(D46:D47)</f>
        <v>44970</v>
      </c>
      <c r="E45" s="34">
        <f>SUM(E46:E47)</f>
        <v>19041.98</v>
      </c>
      <c r="F45" s="36">
        <f>E45/D45*100</f>
        <v>42.34374027129198</v>
      </c>
      <c r="G45" s="34">
        <f>SUM(G47:G48)</f>
        <v>15511301</v>
      </c>
      <c r="H45" s="34">
        <f>SUM(H47:H48)</f>
        <v>12567537</v>
      </c>
      <c r="I45" s="34">
        <f>SUM(I47:I48)</f>
        <v>18629242.9</v>
      </c>
      <c r="J45" s="36">
        <f>I45/H45*100</f>
        <v>148.23304598188173</v>
      </c>
      <c r="K45" s="37">
        <f t="shared" si="6"/>
        <v>18648284.88</v>
      </c>
    </row>
    <row r="46" spans="1:11" ht="75">
      <c r="A46" s="23" t="s">
        <v>47</v>
      </c>
      <c r="B46" s="22" t="s">
        <v>48</v>
      </c>
      <c r="C46" s="34">
        <v>60000</v>
      </c>
      <c r="D46" s="34">
        <v>44970</v>
      </c>
      <c r="E46" s="34">
        <v>19041.98</v>
      </c>
      <c r="F46" s="36">
        <f>E46/D46*100</f>
        <v>42.34374027129198</v>
      </c>
      <c r="G46" s="34"/>
      <c r="H46" s="34"/>
      <c r="I46" s="34"/>
      <c r="J46" s="36"/>
      <c r="K46" s="37">
        <f t="shared" si="6"/>
        <v>19041.98</v>
      </c>
    </row>
    <row r="47" spans="1:11" ht="37.5">
      <c r="A47" s="23" t="s">
        <v>79</v>
      </c>
      <c r="B47" s="22" t="s">
        <v>15</v>
      </c>
      <c r="C47" s="34"/>
      <c r="D47" s="34"/>
      <c r="E47" s="34"/>
      <c r="F47" s="36"/>
      <c r="G47" s="34">
        <v>500000</v>
      </c>
      <c r="H47" s="34">
        <v>235100</v>
      </c>
      <c r="I47" s="34">
        <v>0</v>
      </c>
      <c r="J47" s="36">
        <f>I47/H47*100</f>
        <v>0</v>
      </c>
      <c r="K47" s="37">
        <f t="shared" si="6"/>
        <v>0</v>
      </c>
    </row>
    <row r="48" spans="1:11" ht="18.75">
      <c r="A48" s="23" t="s">
        <v>80</v>
      </c>
      <c r="B48" s="22" t="s">
        <v>33</v>
      </c>
      <c r="C48" s="34"/>
      <c r="D48" s="34"/>
      <c r="E48" s="34"/>
      <c r="F48" s="36"/>
      <c r="G48" s="34">
        <v>15011301</v>
      </c>
      <c r="H48" s="34">
        <v>12332437</v>
      </c>
      <c r="I48" s="34">
        <v>18629242.9</v>
      </c>
      <c r="J48" s="36">
        <f>I48/H48*100</f>
        <v>151.05889371257277</v>
      </c>
      <c r="K48" s="37">
        <f t="shared" si="6"/>
        <v>18629242.9</v>
      </c>
    </row>
    <row r="49" spans="1:11" ht="24.75" customHeight="1">
      <c r="A49" s="23" t="s">
        <v>81</v>
      </c>
      <c r="B49" s="22" t="s">
        <v>30</v>
      </c>
      <c r="C49" s="34"/>
      <c r="D49" s="34"/>
      <c r="E49" s="34"/>
      <c r="F49" s="36"/>
      <c r="G49" s="34">
        <v>2787633.18</v>
      </c>
      <c r="H49" s="34">
        <v>1938615</v>
      </c>
      <c r="I49" s="34">
        <v>2469785.81</v>
      </c>
      <c r="J49" s="36">
        <f>I49/H49*100</f>
        <v>127.39949964278622</v>
      </c>
      <c r="K49" s="37">
        <f t="shared" si="6"/>
        <v>2469785.81</v>
      </c>
    </row>
    <row r="50" spans="1:11" s="4" customFormat="1" ht="18.75">
      <c r="A50" s="27"/>
      <c r="B50" s="28" t="s">
        <v>50</v>
      </c>
      <c r="C50" s="38">
        <f>SUM(C8,C27,C45)</f>
        <v>1901002363</v>
      </c>
      <c r="D50" s="38">
        <f>SUM(D8,D27,D45)</f>
        <v>1403662295</v>
      </c>
      <c r="E50" s="38">
        <f>SUM(E8,E27,E45)</f>
        <v>1387814442.94</v>
      </c>
      <c r="F50" s="39">
        <f aca="true" t="shared" si="7" ref="F50:F56">E50/D50*100</f>
        <v>98.87096404053513</v>
      </c>
      <c r="G50" s="38">
        <f>SUM(G8,G27,G45,G49)</f>
        <v>184319968.18</v>
      </c>
      <c r="H50" s="38">
        <f>SUM(H8,H27,H45,H49)</f>
        <v>138536997.5</v>
      </c>
      <c r="I50" s="38">
        <f>SUM(I8,I27,I45,I49)</f>
        <v>92972645.35</v>
      </c>
      <c r="J50" s="39">
        <f>I50/H50*100</f>
        <v>67.11033660881816</v>
      </c>
      <c r="K50" s="40">
        <f t="shared" si="6"/>
        <v>1480787088.29</v>
      </c>
    </row>
    <row r="51" spans="1:11" s="4" customFormat="1" ht="18.75">
      <c r="A51" s="27" t="s">
        <v>82</v>
      </c>
      <c r="B51" s="28" t="s">
        <v>68</v>
      </c>
      <c r="C51" s="34">
        <f>SUM(C52,C53,C56)</f>
        <v>569159496.94</v>
      </c>
      <c r="D51" s="34">
        <f>SUM(D52,D53,D56)</f>
        <v>432855386.94</v>
      </c>
      <c r="E51" s="34">
        <f>SUM(E52,E53,E56)</f>
        <v>432599229.2</v>
      </c>
      <c r="F51" s="36">
        <f t="shared" si="7"/>
        <v>99.94082140416205</v>
      </c>
      <c r="G51" s="34">
        <v>1016771</v>
      </c>
      <c r="H51" s="34">
        <v>1016771</v>
      </c>
      <c r="I51" s="34">
        <v>1016771</v>
      </c>
      <c r="J51" s="36">
        <v>100</v>
      </c>
      <c r="K51" s="37">
        <f t="shared" si="6"/>
        <v>433616000.2</v>
      </c>
    </row>
    <row r="52" spans="1:11" s="4" customFormat="1" ht="87.75" customHeight="1">
      <c r="A52" s="27" t="s">
        <v>69</v>
      </c>
      <c r="B52" s="33" t="s">
        <v>70</v>
      </c>
      <c r="C52" s="34">
        <v>9230100</v>
      </c>
      <c r="D52" s="34">
        <v>6916751</v>
      </c>
      <c r="E52" s="34">
        <v>6916751</v>
      </c>
      <c r="F52" s="36">
        <f t="shared" si="7"/>
        <v>100</v>
      </c>
      <c r="G52" s="34"/>
      <c r="H52" s="34"/>
      <c r="I52" s="34"/>
      <c r="J52" s="36"/>
      <c r="K52" s="37">
        <f t="shared" si="6"/>
        <v>6916751</v>
      </c>
    </row>
    <row r="53" spans="1:11" s="4" customFormat="1" ht="39">
      <c r="A53" s="29" t="s">
        <v>25</v>
      </c>
      <c r="B53" s="30" t="s">
        <v>113</v>
      </c>
      <c r="C53" s="34">
        <f>SUM(C54:C55)</f>
        <v>509706400</v>
      </c>
      <c r="D53" s="34">
        <f>SUM(D54:D55)</f>
        <v>389676500</v>
      </c>
      <c r="E53" s="34">
        <f>SUM(E54:E55)</f>
        <v>389676500</v>
      </c>
      <c r="F53" s="36">
        <f t="shared" si="7"/>
        <v>100</v>
      </c>
      <c r="G53" s="34"/>
      <c r="H53" s="34"/>
      <c r="I53" s="34"/>
      <c r="J53" s="36"/>
      <c r="K53" s="37">
        <f t="shared" si="6"/>
        <v>389676500</v>
      </c>
    </row>
    <row r="54" spans="1:11" s="4" customFormat="1" ht="37.5">
      <c r="A54" s="23" t="s">
        <v>52</v>
      </c>
      <c r="B54" s="22" t="s">
        <v>51</v>
      </c>
      <c r="C54" s="34">
        <v>456963700</v>
      </c>
      <c r="D54" s="34">
        <v>336933800</v>
      </c>
      <c r="E54" s="34">
        <v>336933800</v>
      </c>
      <c r="F54" s="36">
        <f t="shared" si="7"/>
        <v>100</v>
      </c>
      <c r="G54" s="34"/>
      <c r="H54" s="34"/>
      <c r="I54" s="34"/>
      <c r="J54" s="36"/>
      <c r="K54" s="37">
        <f t="shared" si="6"/>
        <v>336933800</v>
      </c>
    </row>
    <row r="55" spans="1:11" s="4" customFormat="1" ht="37.5">
      <c r="A55" s="23" t="s">
        <v>96</v>
      </c>
      <c r="B55" s="22" t="s">
        <v>53</v>
      </c>
      <c r="C55" s="34">
        <v>52742700</v>
      </c>
      <c r="D55" s="34">
        <v>52742700</v>
      </c>
      <c r="E55" s="34">
        <v>52742700</v>
      </c>
      <c r="F55" s="36">
        <f t="shared" si="7"/>
        <v>100</v>
      </c>
      <c r="G55" s="34"/>
      <c r="H55" s="34"/>
      <c r="I55" s="34"/>
      <c r="J55" s="36"/>
      <c r="K55" s="37">
        <f t="shared" si="6"/>
        <v>52742700</v>
      </c>
    </row>
    <row r="56" spans="1:11" s="4" customFormat="1" ht="39">
      <c r="A56" s="23" t="s">
        <v>63</v>
      </c>
      <c r="B56" s="24" t="s">
        <v>71</v>
      </c>
      <c r="C56" s="34">
        <f>SUM(C57:C68)</f>
        <v>50222996.94</v>
      </c>
      <c r="D56" s="34">
        <f>SUM(D57:D68)</f>
        <v>36262135.94</v>
      </c>
      <c r="E56" s="34">
        <f>SUM(E57:E68)</f>
        <v>36005978.2</v>
      </c>
      <c r="F56" s="36">
        <f t="shared" si="7"/>
        <v>99.29359445228533</v>
      </c>
      <c r="G56" s="34">
        <v>1016771</v>
      </c>
      <c r="H56" s="34">
        <v>1016771</v>
      </c>
      <c r="I56" s="34">
        <v>1016771</v>
      </c>
      <c r="J56" s="36">
        <v>100</v>
      </c>
      <c r="K56" s="37">
        <f t="shared" si="6"/>
        <v>37022749.2</v>
      </c>
    </row>
    <row r="57" spans="1:11" s="4" customFormat="1" ht="288" customHeight="1">
      <c r="A57" s="23" t="s">
        <v>126</v>
      </c>
      <c r="B57" s="46" t="s">
        <v>127</v>
      </c>
      <c r="C57" s="34">
        <v>4456154.94</v>
      </c>
      <c r="D57" s="34">
        <v>4456154.94</v>
      </c>
      <c r="E57" s="34">
        <v>4456154.94</v>
      </c>
      <c r="F57" s="36">
        <v>100</v>
      </c>
      <c r="G57" s="34"/>
      <c r="H57" s="34"/>
      <c r="I57" s="34"/>
      <c r="J57" s="36"/>
      <c r="K57" s="37">
        <v>4456154.94</v>
      </c>
    </row>
    <row r="58" spans="1:11" s="4" customFormat="1" ht="357" customHeight="1">
      <c r="A58" s="23" t="s">
        <v>128</v>
      </c>
      <c r="B58" s="46" t="s">
        <v>129</v>
      </c>
      <c r="C58" s="34">
        <v>1917540</v>
      </c>
      <c r="D58" s="34">
        <v>1917540</v>
      </c>
      <c r="E58" s="34">
        <v>1917540</v>
      </c>
      <c r="F58" s="36">
        <v>100</v>
      </c>
      <c r="G58" s="34"/>
      <c r="H58" s="34"/>
      <c r="I58" s="34"/>
      <c r="J58" s="36"/>
      <c r="K58" s="37">
        <v>1917540</v>
      </c>
    </row>
    <row r="59" spans="1:11" s="4" customFormat="1" ht="114" customHeight="1">
      <c r="A59" s="23" t="s">
        <v>130</v>
      </c>
      <c r="B59" s="46" t="s">
        <v>131</v>
      </c>
      <c r="C59" s="34">
        <v>2319792</v>
      </c>
      <c r="D59" s="34">
        <v>1159896</v>
      </c>
      <c r="E59" s="34">
        <v>1159896</v>
      </c>
      <c r="F59" s="36">
        <v>100</v>
      </c>
      <c r="G59" s="34"/>
      <c r="H59" s="34"/>
      <c r="I59" s="34"/>
      <c r="J59" s="36"/>
      <c r="K59" s="37">
        <v>1159896</v>
      </c>
    </row>
    <row r="60" spans="1:11" s="4" customFormat="1" ht="62.25" customHeight="1">
      <c r="A60" s="23" t="s">
        <v>92</v>
      </c>
      <c r="B60" s="22" t="s">
        <v>93</v>
      </c>
      <c r="C60" s="34">
        <v>6099269</v>
      </c>
      <c r="D60" s="34">
        <v>4488555</v>
      </c>
      <c r="E60" s="34">
        <v>4367881</v>
      </c>
      <c r="F60" s="36">
        <f>E60/D60*100</f>
        <v>97.31151784928556</v>
      </c>
      <c r="G60" s="34"/>
      <c r="H60" s="34"/>
      <c r="I60" s="34"/>
      <c r="J60" s="36"/>
      <c r="K60" s="37">
        <f>SUM(E60,I60)</f>
        <v>4367881</v>
      </c>
    </row>
    <row r="61" spans="1:11" s="4" customFormat="1" ht="62.25" customHeight="1">
      <c r="A61" s="23" t="s">
        <v>132</v>
      </c>
      <c r="B61" s="22" t="s">
        <v>133</v>
      </c>
      <c r="C61" s="34"/>
      <c r="D61" s="34"/>
      <c r="E61" s="34"/>
      <c r="F61" s="36"/>
      <c r="G61" s="34">
        <v>1016771</v>
      </c>
      <c r="H61" s="34">
        <v>1016771</v>
      </c>
      <c r="I61" s="34">
        <v>1016771</v>
      </c>
      <c r="J61" s="36">
        <v>100</v>
      </c>
      <c r="K61" s="37">
        <v>1016771</v>
      </c>
    </row>
    <row r="62" spans="1:11" s="4" customFormat="1" ht="65.25" customHeight="1">
      <c r="A62" s="23" t="s">
        <v>94</v>
      </c>
      <c r="B62" s="22" t="s">
        <v>95</v>
      </c>
      <c r="C62" s="34">
        <v>6140049</v>
      </c>
      <c r="D62" s="34">
        <v>5022372</v>
      </c>
      <c r="E62" s="34">
        <v>5022372</v>
      </c>
      <c r="F62" s="36">
        <f aca="true" t="shared" si="8" ref="F62:F69">E62/D62*100</f>
        <v>100</v>
      </c>
      <c r="G62" s="34"/>
      <c r="H62" s="34"/>
      <c r="I62" s="34"/>
      <c r="J62" s="36"/>
      <c r="K62" s="37">
        <f aca="true" t="shared" si="9" ref="K62:K69">SUM(E62,I62)</f>
        <v>5022372</v>
      </c>
    </row>
    <row r="63" spans="1:11" s="4" customFormat="1" ht="81.75" customHeight="1">
      <c r="A63" s="23" t="s">
        <v>109</v>
      </c>
      <c r="B63" s="22" t="s">
        <v>110</v>
      </c>
      <c r="C63" s="34">
        <v>5697426</v>
      </c>
      <c r="D63" s="34">
        <v>5127485</v>
      </c>
      <c r="E63" s="34">
        <v>5127485</v>
      </c>
      <c r="F63" s="36">
        <f t="shared" si="8"/>
        <v>100</v>
      </c>
      <c r="G63" s="34"/>
      <c r="H63" s="34"/>
      <c r="I63" s="34"/>
      <c r="J63" s="36"/>
      <c r="K63" s="37">
        <f t="shared" si="9"/>
        <v>5127485</v>
      </c>
    </row>
    <row r="64" spans="1:11" s="4" customFormat="1" ht="64.5" customHeight="1">
      <c r="A64" s="23" t="s">
        <v>64</v>
      </c>
      <c r="B64" s="22" t="s">
        <v>65</v>
      </c>
      <c r="C64" s="34">
        <v>4328800</v>
      </c>
      <c r="D64" s="34">
        <v>4328800</v>
      </c>
      <c r="E64" s="34">
        <v>4231316.26</v>
      </c>
      <c r="F64" s="36">
        <f t="shared" si="8"/>
        <v>97.74801931251154</v>
      </c>
      <c r="G64" s="34"/>
      <c r="H64" s="34"/>
      <c r="I64" s="34"/>
      <c r="J64" s="36"/>
      <c r="K64" s="37">
        <f t="shared" si="9"/>
        <v>4231316.26</v>
      </c>
    </row>
    <row r="65" spans="1:11" s="4" customFormat="1" ht="76.5" customHeight="1">
      <c r="A65" s="23" t="s">
        <v>124</v>
      </c>
      <c r="B65" s="46" t="s">
        <v>125</v>
      </c>
      <c r="C65" s="34">
        <v>6767985</v>
      </c>
      <c r="D65" s="34">
        <v>1074249</v>
      </c>
      <c r="E65" s="34">
        <v>1074249</v>
      </c>
      <c r="F65" s="36">
        <f t="shared" si="8"/>
        <v>100</v>
      </c>
      <c r="G65" s="34"/>
      <c r="H65" s="34"/>
      <c r="I65" s="34"/>
      <c r="J65" s="36"/>
      <c r="K65" s="37">
        <f t="shared" si="9"/>
        <v>1074249</v>
      </c>
    </row>
    <row r="66" spans="1:11" s="4" customFormat="1" ht="232.5" customHeight="1">
      <c r="A66" s="23" t="s">
        <v>122</v>
      </c>
      <c r="B66" s="46" t="s">
        <v>123</v>
      </c>
      <c r="C66" s="34">
        <v>1344563</v>
      </c>
      <c r="D66" s="34">
        <v>1344563</v>
      </c>
      <c r="E66" s="34">
        <v>1344563</v>
      </c>
      <c r="F66" s="36">
        <f t="shared" si="8"/>
        <v>100</v>
      </c>
      <c r="G66" s="34"/>
      <c r="H66" s="34"/>
      <c r="I66" s="34"/>
      <c r="J66" s="36"/>
      <c r="K66" s="37">
        <f t="shared" si="9"/>
        <v>1344563</v>
      </c>
    </row>
    <row r="67" spans="1:11" s="4" customFormat="1" ht="64.5" customHeight="1">
      <c r="A67" s="23" t="s">
        <v>111</v>
      </c>
      <c r="B67" s="22" t="s">
        <v>112</v>
      </c>
      <c r="C67" s="34">
        <v>10504600</v>
      </c>
      <c r="D67" s="34">
        <v>6806900</v>
      </c>
      <c r="E67" s="34">
        <v>6806900</v>
      </c>
      <c r="F67" s="36">
        <f t="shared" si="8"/>
        <v>100</v>
      </c>
      <c r="G67" s="34"/>
      <c r="H67" s="34"/>
      <c r="I67" s="34"/>
      <c r="J67" s="36"/>
      <c r="K67" s="37">
        <f t="shared" si="9"/>
        <v>6806900</v>
      </c>
    </row>
    <row r="68" spans="1:11" s="4" customFormat="1" ht="18.75">
      <c r="A68" s="23" t="s">
        <v>66</v>
      </c>
      <c r="B68" s="22" t="s">
        <v>67</v>
      </c>
      <c r="C68" s="34">
        <v>646818</v>
      </c>
      <c r="D68" s="34">
        <v>535621</v>
      </c>
      <c r="E68" s="34">
        <v>497621</v>
      </c>
      <c r="F68" s="36">
        <f t="shared" si="8"/>
        <v>92.90543126576442</v>
      </c>
      <c r="G68" s="34"/>
      <c r="H68" s="34"/>
      <c r="I68" s="34"/>
      <c r="J68" s="36"/>
      <c r="K68" s="37">
        <f t="shared" si="9"/>
        <v>497621</v>
      </c>
    </row>
    <row r="69" spans="1:11" s="4" customFormat="1" ht="19.5" thickBot="1">
      <c r="A69" s="31"/>
      <c r="B69" s="32" t="s">
        <v>17</v>
      </c>
      <c r="C69" s="43">
        <f>SUM(C50+C51)</f>
        <v>2470161859.94</v>
      </c>
      <c r="D69" s="43">
        <f>SUM(D50+D51)</f>
        <v>1836517681.94</v>
      </c>
      <c r="E69" s="43">
        <f>SUM(E50+E51)</f>
        <v>1820413672.14</v>
      </c>
      <c r="F69" s="44">
        <f t="shared" si="8"/>
        <v>99.12312252921036</v>
      </c>
      <c r="G69" s="43">
        <f>SUM(G50+G51)</f>
        <v>185336739.18</v>
      </c>
      <c r="H69" s="43">
        <f>SUM(H50+H51)</f>
        <v>139553768.5</v>
      </c>
      <c r="I69" s="43">
        <f>SUM(I50+I51)</f>
        <v>93989416.35</v>
      </c>
      <c r="J69" s="44">
        <f>I69/H69*100</f>
        <v>67.3499665112949</v>
      </c>
      <c r="K69" s="45">
        <f t="shared" si="9"/>
        <v>1914403088.49</v>
      </c>
    </row>
    <row r="70" spans="1:11" s="4" customFormat="1" ht="20.25">
      <c r="A70" s="12"/>
      <c r="B70" s="13"/>
      <c r="C70" s="14"/>
      <c r="D70" s="14"/>
      <c r="E70" s="14"/>
      <c r="F70" s="16"/>
      <c r="G70" s="14"/>
      <c r="H70" s="14"/>
      <c r="I70" s="14"/>
      <c r="J70" s="17"/>
      <c r="K70" s="15"/>
    </row>
    <row r="71" spans="1:11" s="4" customFormat="1" ht="20.25">
      <c r="A71" s="12"/>
      <c r="B71" s="13" t="s">
        <v>101</v>
      </c>
      <c r="C71" s="14"/>
      <c r="D71" s="14"/>
      <c r="E71" s="14"/>
      <c r="F71" s="15"/>
      <c r="G71" s="14"/>
      <c r="H71" s="41" t="s">
        <v>102</v>
      </c>
      <c r="I71" s="14"/>
      <c r="J71" s="14"/>
      <c r="K71" s="15"/>
    </row>
    <row r="72" spans="1:11" s="4" customFormat="1" ht="20.25">
      <c r="A72" s="12"/>
      <c r="B72" s="13"/>
      <c r="C72" s="14"/>
      <c r="D72" s="14"/>
      <c r="E72" s="14"/>
      <c r="F72" s="15"/>
      <c r="G72" s="14"/>
      <c r="H72" s="41"/>
      <c r="I72" s="14"/>
      <c r="J72" s="14"/>
      <c r="K72" s="15"/>
    </row>
    <row r="73" spans="1:11" ht="20.25">
      <c r="A73" s="6"/>
      <c r="B73" s="42"/>
      <c r="C73" s="6" t="s">
        <v>20</v>
      </c>
      <c r="D73" s="6"/>
      <c r="E73" s="6"/>
      <c r="F73" s="6"/>
      <c r="G73" s="6"/>
      <c r="H73" s="42"/>
      <c r="I73" s="6"/>
      <c r="J73" s="6"/>
      <c r="K73" s="6"/>
    </row>
    <row r="74" spans="1:11" ht="23.25" customHeight="1">
      <c r="A74" s="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0" ht="15.75">
      <c r="B75" s="8"/>
      <c r="E75" s="9"/>
      <c r="F75" s="9"/>
      <c r="I75" s="8"/>
      <c r="J75" s="8"/>
    </row>
    <row r="76" spans="3:8" ht="12.75">
      <c r="C76" s="9"/>
      <c r="D76" s="9"/>
      <c r="G76" s="10"/>
      <c r="H76" s="10"/>
    </row>
  </sheetData>
  <sheetProtection/>
  <mergeCells count="12">
    <mergeCell ref="A6:A7"/>
    <mergeCell ref="G6:J6"/>
    <mergeCell ref="B74:K74"/>
    <mergeCell ref="A4:K4"/>
    <mergeCell ref="C6:F6"/>
    <mergeCell ref="B6:B7"/>
    <mergeCell ref="C1:K1"/>
    <mergeCell ref="C2:K2"/>
    <mergeCell ref="C3:K3"/>
    <mergeCell ref="A1:B1"/>
    <mergeCell ref="A2:B2"/>
    <mergeCell ref="A3:B3"/>
  </mergeCells>
  <hyperlinks>
    <hyperlink ref="B9" r:id="rId1" display="_ftn1"/>
    <hyperlink ref="B47" r:id="rId2" display="_ftn1"/>
    <hyperlink ref="B48" r:id="rId3" display="_ftn1"/>
    <hyperlink ref="B24" r:id="rId4" display="_ftn1"/>
    <hyperlink ref="B68" r:id="rId5" display="_ftn1"/>
    <hyperlink ref="B69" r:id="rId6" display="_ftn1"/>
    <hyperlink ref="B36" r:id="rId7" display="_ftn1"/>
    <hyperlink ref="B35" r:id="rId8" display="_ftn1"/>
    <hyperlink ref="B37" r:id="rId9" display="_ftn1"/>
    <hyperlink ref="B46" r:id="rId10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44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Отрощенко Сергій Володимирович</cp:lastModifiedBy>
  <cp:lastPrinted>2020-11-12T08:27:03Z</cp:lastPrinted>
  <dcterms:created xsi:type="dcterms:W3CDTF">2000-04-12T12:59:51Z</dcterms:created>
  <dcterms:modified xsi:type="dcterms:W3CDTF">2020-11-17T13:56:02Z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