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>
    <definedName name="_xlnm.Print_Area" localSheetId="0">'2019'!$A$1:$L$70</definedName>
  </definedNames>
  <calcPr fullCalcOnLoad="1"/>
</workbook>
</file>

<file path=xl/sharedStrings.xml><?xml version="1.0" encoding="utf-8"?>
<sst xmlns="http://schemas.openxmlformats.org/spreadsheetml/2006/main" count="129" uniqueCount="127">
  <si>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</si>
  <si>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</si>
  <si>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</si>
  <si>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</si>
  <si>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</si>
  <si>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</si>
  <si>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</si>
  <si>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</si>
  <si>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</si>
  <si>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</si>
  <si>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</si>
  <si>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</si>
  <si>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</si>
  <si>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</si>
  <si>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</si>
  <si>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</si>
  <si>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</si>
  <si>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</si>
  <si>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</si>
  <si>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</si>
  <si>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</si>
  <si>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</si>
  <si>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</si>
  <si>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</si>
  <si>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</si>
  <si>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</si>
  <si>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</si>
  <si>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</si>
  <si>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</si>
  <si>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</si>
  <si>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</si>
  <si>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</si>
  <si>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</si>
  <si>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</si>
  <si>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</si>
  <si>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</si>
  <si>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</si>
  <si>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</si>
  <si>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</si>
  <si>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</si>
  <si>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</si>
  <si>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</si>
  <si>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</si>
  <si>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</si>
  <si>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</si>
  <si>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</si>
  <si>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</si>
  <si>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</si>
  <si>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</si>
  <si>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</si>
  <si>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</si>
  <si>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</si>
  <si>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</si>
  <si>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</si>
  <si>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</si>
  <si>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</si>
  <si>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</si>
  <si>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</si>
  <si>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</si>
  <si>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</si>
  <si>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</si>
  <si>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</si>
  <si>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</si>
  <si>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</si>
  <si>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</si>
  <si>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</si>
  <si>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</si>
  <si>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</si>
  <si>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</si>
  <si>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</si>
  <si>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</si>
  <si>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</si>
  <si>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</si>
  <si>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</si>
  <si>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</si>
  <si>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</si>
  <si>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</si>
  <si>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</si>
  <si>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</si>
  <si>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</si>
  <si>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</si>
  <si>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</si>
  <si>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</si>
  <si>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</si>
  <si>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</si>
  <si>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</si>
  <si>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</si>
  <si>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</si>
  <si>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</si>
  <si>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</si>
  <si>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</si>
  <si>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</si>
  <si>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</si>
  <si>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</si>
  <si>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</si>
  <si>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</si>
  <si>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</si>
  <si>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</si>
  <si>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</si>
  <si>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</si>
  <si>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</si>
  <si>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</si>
  <si>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</si>
  <si>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</si>
  <si>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</si>
  <si>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</si>
  <si>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</si>
  <si>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  Начальник фінансового управління</t>
  </si>
  <si>
    <t>Звіт про виконання загального та спеціального фонду бюджету м.Хмельницького за 1-е півріччя   2020 року</t>
  </si>
  <si>
    <t xml:space="preserve">Уточнений бюджет  на 2020 рік </t>
  </si>
  <si>
    <t>План на І-е півріччя  2020 року</t>
  </si>
  <si>
    <t>Виконано  за      1-е півріччя    2020 року</t>
  </si>
  <si>
    <t>% виконання до плану на   1-е півріччя 2020р.</t>
  </si>
  <si>
    <t xml:space="preserve">Уточнений бюджет   на 2020 рік </t>
  </si>
  <si>
    <t xml:space="preserve">Виконано за       1-е півріччя  2020 року </t>
  </si>
  <si>
    <t>% виконання до плану на 1-е півріччя  2020р.</t>
  </si>
  <si>
    <t xml:space="preserve">Разом виконання по загальному та спеціальному фондах за 1-е півріччя  2020р.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</si>
  <si>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</si>
  <si>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21080900; 21081500</t>
  </si>
  <si>
    <t>1202000</t>
  </si>
  <si>
    <t xml:space="preserve">Податок з власників транспортних засобів та інших самохідних машин і механізмів </t>
  </si>
  <si>
    <t>41051400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</si>
  <si>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</si>
  <si>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</si>
  <si>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</si>
  <si>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Субвенції з Державного бюджету  місцевим   бюджетам,  з них:</t>
  </si>
  <si>
    <t>від 27.08. 2020 року №651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</si>
</sst>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&quot;;\-#,##0&quot;грн&quot;"/>
    <numFmt numFmtId="197" formatCode="#,##0&quot;грн&quot;;[Red]\-#,##0&quot;грн&quot;"/>
    <numFmt numFmtId="198" formatCode="#,##0.00&quot;грн&quot;;\-#,##0.00&quot;грн&quot;"/>
    <numFmt numFmtId="199" formatCode="#,##0.00&quot;грн&quot;;[Red]\-#,##0.00&quot;грн&quot;"/>
    <numFmt numFmtId="200" formatCode="_-* #,##0&quot;грн&quot;_-;\-* #,##0&quot;грн&quot;_-;_-* &quot;-&quot;&quot;грн&quot;_-;_-@_-"/>
    <numFmt numFmtId="201" formatCode="_-* #,##0_г_р_н_-;\-* #,##0_г_р_н_-;_-* &quot;-&quot;_г_р_н_-;_-@_-"/>
    <numFmt numFmtId="202" formatCode="_-* #,##0.00&quot;грн&quot;_-;\-* #,##0.00&quot;грн&quot;_-;_-* &quot;-&quot;??&quot;грн&quot;_-;_-@_-"/>
    <numFmt numFmtId="203" formatCode="_-* #,##0.00_г_р_н_-;\-* #,##0.00_г_р_н_-;_-* &quot;-&quot;??_г_р_н_-;_-@_-"/>
    <numFmt numFmtId="204" formatCode="#,##0.0"/>
    <numFmt numFmtId="205" formatCode="0.0"/>
    <numFmt numFmtId="206" formatCode="[$-422]d\ mmmm\ yyyy&quot; р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94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9" fillId="0" borderId="0" applyFont="0" applyFill="0" applyBorder="0" applyAlignment="0" applyProtection="0"/>
    <xf numFmtId="193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04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04" fontId="34" fillId="0" borderId="0" xfId="0" applyNumberFormat="1" applyFont="1" applyFill="1" applyBorder="1" applyAlignment="1" applyProtection="1">
      <alignment vertical="center"/>
      <protection/>
    </xf>
    <xf numFmtId="204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204" fontId="35" fillId="0" borderId="11" xfId="0" applyNumberFormat="1" applyFont="1" applyFill="1" applyBorder="1" applyAlignment="1" applyProtection="1">
      <alignment vertical="center"/>
      <protection/>
    </xf>
    <xf numFmtId="204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204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204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205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204" fontId="44" fillId="0" borderId="11" xfId="0" applyNumberFormat="1" applyFont="1" applyFill="1" applyBorder="1" applyAlignment="1" applyProtection="1">
      <alignment vertical="center"/>
      <protection/>
    </xf>
    <xf numFmtId="205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204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204" fontId="44" fillId="0" borderId="16" xfId="0" applyNumberFormat="1" applyFont="1" applyFill="1" applyBorder="1" applyAlignment="1" applyProtection="1">
      <alignment vertical="center"/>
      <protection/>
    </xf>
    <xf numFmtId="205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70" zoomScaleNormal="70" zoomScalePageLayoutView="0" workbookViewId="0" topLeftCell="A1">
      <pane ySplit="7" topLeftCell="A60" activePane="bottomLeft" state="frozen"/>
      <selection pane="topLeft" activeCell="A1" sqref="A1"/>
      <selection pane="bottomLeft" activeCell="C3" sqref="C3:L3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3.57421875" style="7" customWidth="1"/>
    <col min="6" max="6" width="0.2890625" style="7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2.140625" style="7" customWidth="1"/>
    <col min="13" max="16384" width="9.140625" style="3" customWidth="1"/>
  </cols>
  <sheetData>
    <row r="1" spans="1:12" ht="20.25">
      <c r="A1" s="61"/>
      <c r="B1" s="61"/>
      <c r="C1" s="60" t="s">
        <v>61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/>
      <c r="B2" s="61"/>
      <c r="C2" s="60" t="s">
        <v>18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ht="42" customHeight="1">
      <c r="A3" s="61"/>
      <c r="B3" s="61"/>
      <c r="C3" s="60" t="s">
        <v>126</v>
      </c>
      <c r="D3" s="60"/>
      <c r="E3" s="60"/>
      <c r="F3" s="60"/>
      <c r="G3" s="60"/>
      <c r="H3" s="60"/>
      <c r="I3" s="60"/>
      <c r="J3" s="60"/>
      <c r="K3" s="60"/>
      <c r="L3" s="60"/>
    </row>
    <row r="4" spans="1:12" ht="43.5" customHeight="1">
      <c r="A4" s="56" t="s">
        <v>108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57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52" t="s">
        <v>7</v>
      </c>
      <c r="B6" s="58" t="s">
        <v>36</v>
      </c>
      <c r="C6" s="57" t="s">
        <v>58</v>
      </c>
      <c r="D6" s="57"/>
      <c r="E6" s="57"/>
      <c r="F6" s="57"/>
      <c r="G6" s="57"/>
      <c r="H6" s="54" t="s">
        <v>59</v>
      </c>
      <c r="I6" s="54"/>
      <c r="J6" s="54"/>
      <c r="K6" s="54"/>
      <c r="L6" s="18"/>
    </row>
    <row r="7" spans="1:12" ht="119.25" customHeight="1">
      <c r="A7" s="53"/>
      <c r="B7" s="59"/>
      <c r="C7" s="1" t="s">
        <v>109</v>
      </c>
      <c r="D7" s="1" t="s">
        <v>110</v>
      </c>
      <c r="E7" s="1" t="s">
        <v>111</v>
      </c>
      <c r="F7" s="1" t="s">
        <v>28</v>
      </c>
      <c r="G7" s="1" t="s">
        <v>112</v>
      </c>
      <c r="H7" s="1" t="s">
        <v>113</v>
      </c>
      <c r="I7" s="1" t="s">
        <v>110</v>
      </c>
      <c r="J7" s="1" t="s">
        <v>114</v>
      </c>
      <c r="K7" s="1" t="s">
        <v>115</v>
      </c>
      <c r="L7" s="19" t="s">
        <v>116</v>
      </c>
    </row>
    <row r="8" spans="1:12" s="4" customFormat="1" ht="18.75">
      <c r="A8" s="20">
        <v>10000000</v>
      </c>
      <c r="B8" s="21" t="s">
        <v>8</v>
      </c>
      <c r="C8" s="38">
        <f>SUM(C9,C17,C24,C25,C26,C27)</f>
        <v>1851212363</v>
      </c>
      <c r="D8" s="38">
        <f>SUM(D9,D17,D24,D25,D26)</f>
        <v>912623320</v>
      </c>
      <c r="E8" s="38">
        <f>SUM(E9,E16,E17,E24,E25,E26)</f>
        <v>871994511.5200002</v>
      </c>
      <c r="F8" s="23">
        <v>91.8</v>
      </c>
      <c r="G8" s="40">
        <f>E8/D8*100</f>
        <v>95.54812948676353</v>
      </c>
      <c r="H8" s="38">
        <f>SUM(H27)</f>
        <v>500000</v>
      </c>
      <c r="I8" s="38">
        <f>SUM(I27)</f>
        <v>298960</v>
      </c>
      <c r="J8" s="38">
        <f>SUM(J15,J27)</f>
        <v>443022.79000000004</v>
      </c>
      <c r="K8" s="40">
        <f>J8/I8*100</f>
        <v>148.18798166978863</v>
      </c>
      <c r="L8" s="41">
        <f aca="true" t="shared" si="0" ref="L8:L65">SUM(E8,J8)</f>
        <v>872437534.3100002</v>
      </c>
    </row>
    <row r="9" spans="1:12" s="5" customFormat="1" ht="37.5">
      <c r="A9" s="20">
        <v>11000000</v>
      </c>
      <c r="B9" s="24" t="s">
        <v>21</v>
      </c>
      <c r="C9" s="38">
        <f>SUM(C10:C11)</f>
        <v>1208707363</v>
      </c>
      <c r="D9" s="38">
        <f>SUM(D10:D11)</f>
        <v>600190355</v>
      </c>
      <c r="E9" s="38">
        <f>SUM(E10:E11)</f>
        <v>564306993.13</v>
      </c>
      <c r="F9" s="23">
        <v>88.2</v>
      </c>
      <c r="G9" s="40">
        <f aca="true" t="shared" si="1" ref="G9:G65">E9/D9*100</f>
        <v>94.02133646916069</v>
      </c>
      <c r="H9" s="38"/>
      <c r="I9" s="38"/>
      <c r="J9" s="38"/>
      <c r="K9" s="40"/>
      <c r="L9" s="41">
        <f t="shared" si="0"/>
        <v>564306993.13</v>
      </c>
    </row>
    <row r="10" spans="1:12" ht="18.75">
      <c r="A10" s="20">
        <v>11010000</v>
      </c>
      <c r="B10" s="21" t="s">
        <v>33</v>
      </c>
      <c r="C10" s="38">
        <v>1207057363</v>
      </c>
      <c r="D10" s="38">
        <v>599093555</v>
      </c>
      <c r="E10" s="38">
        <v>563102125.95</v>
      </c>
      <c r="F10" s="22">
        <v>106.6</v>
      </c>
      <c r="G10" s="40">
        <f>E10/D10*100</f>
        <v>93.99235248825202</v>
      </c>
      <c r="H10" s="38"/>
      <c r="I10" s="38"/>
      <c r="J10" s="38"/>
      <c r="K10" s="40"/>
      <c r="L10" s="41">
        <f t="shared" si="0"/>
        <v>563102125.95</v>
      </c>
    </row>
    <row r="11" spans="1:12" ht="39.75" customHeight="1">
      <c r="A11" s="20">
        <v>11020000</v>
      </c>
      <c r="B11" s="21" t="s">
        <v>60</v>
      </c>
      <c r="C11" s="38">
        <v>1650000</v>
      </c>
      <c r="D11" s="38">
        <v>1096800</v>
      </c>
      <c r="E11" s="38">
        <v>1204867.18</v>
      </c>
      <c r="F11" s="22">
        <v>80.7</v>
      </c>
      <c r="G11" s="40">
        <f>E11/D11*100</f>
        <v>109.85295222465352</v>
      </c>
      <c r="H11" s="38"/>
      <c r="I11" s="38"/>
      <c r="J11" s="38"/>
      <c r="K11" s="40"/>
      <c r="L11" s="41">
        <f t="shared" si="0"/>
        <v>1204867.18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>E12/D12*100</f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>E13/D13*100</f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29</v>
      </c>
      <c r="B14" s="24" t="s">
        <v>30</v>
      </c>
      <c r="C14" s="38"/>
      <c r="D14" s="38"/>
      <c r="E14" s="38"/>
      <c r="F14" s="22">
        <v>103.8</v>
      </c>
      <c r="G14" s="40" t="e">
        <f>E14/D14*100</f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119</v>
      </c>
      <c r="B15" s="24" t="s">
        <v>120</v>
      </c>
      <c r="C15" s="38"/>
      <c r="D15" s="38"/>
      <c r="E15" s="38"/>
      <c r="F15" s="22"/>
      <c r="G15" s="40"/>
      <c r="H15" s="38"/>
      <c r="I15" s="38"/>
      <c r="J15" s="38">
        <v>62949.47</v>
      </c>
      <c r="K15" s="40"/>
      <c r="L15" s="41">
        <v>62949.47</v>
      </c>
    </row>
    <row r="16" spans="1:12" ht="37.5">
      <c r="A16" s="25" t="s">
        <v>86</v>
      </c>
      <c r="B16" s="24" t="s">
        <v>87</v>
      </c>
      <c r="C16" s="38"/>
      <c r="D16" s="38"/>
      <c r="E16" s="38">
        <v>-332167.43</v>
      </c>
      <c r="F16" s="22"/>
      <c r="G16" s="40"/>
      <c r="H16" s="38"/>
      <c r="I16" s="38"/>
      <c r="J16" s="38"/>
      <c r="K16" s="40"/>
      <c r="L16" s="41">
        <v>-334912.77</v>
      </c>
    </row>
    <row r="17" spans="1:12" ht="19.5">
      <c r="A17" s="25" t="s">
        <v>75</v>
      </c>
      <c r="B17" s="26" t="s">
        <v>38</v>
      </c>
      <c r="C17" s="38">
        <f>SUM(C18:C23)</f>
        <v>493400000</v>
      </c>
      <c r="D17" s="38">
        <f>SUM(D18:D23)</f>
        <v>242083905</v>
      </c>
      <c r="E17" s="38">
        <f>SUM(E18:E23)</f>
        <v>239501263.40000004</v>
      </c>
      <c r="F17" s="22">
        <v>168.4</v>
      </c>
      <c r="G17" s="40">
        <f t="shared" si="1"/>
        <v>98.93316261566419</v>
      </c>
      <c r="H17" s="38"/>
      <c r="I17" s="38"/>
      <c r="J17" s="38"/>
      <c r="K17" s="40"/>
      <c r="L17" s="41">
        <f t="shared" si="0"/>
        <v>239501263.40000004</v>
      </c>
    </row>
    <row r="18" spans="1:12" ht="37.5">
      <c r="A18" s="20" t="s">
        <v>44</v>
      </c>
      <c r="B18" s="24" t="s">
        <v>34</v>
      </c>
      <c r="C18" s="38">
        <v>25000000</v>
      </c>
      <c r="D18" s="38">
        <v>10025900</v>
      </c>
      <c r="E18" s="38">
        <v>9398937.46</v>
      </c>
      <c r="F18" s="22"/>
      <c r="G18" s="40">
        <f t="shared" si="1"/>
        <v>93.74657098115881</v>
      </c>
      <c r="H18" s="38"/>
      <c r="I18" s="38"/>
      <c r="J18" s="38"/>
      <c r="K18" s="40"/>
      <c r="L18" s="41">
        <f t="shared" si="0"/>
        <v>9398937.46</v>
      </c>
    </row>
    <row r="19" spans="1:12" ht="37.5">
      <c r="A19" s="20" t="s">
        <v>45</v>
      </c>
      <c r="B19" s="24" t="s">
        <v>39</v>
      </c>
      <c r="C19" s="38">
        <v>149285000</v>
      </c>
      <c r="D19" s="38">
        <v>68155200</v>
      </c>
      <c r="E19" s="38">
        <v>72165594.84</v>
      </c>
      <c r="F19" s="22"/>
      <c r="G19" s="40">
        <f t="shared" si="1"/>
        <v>105.88420962743857</v>
      </c>
      <c r="H19" s="38"/>
      <c r="I19" s="38"/>
      <c r="J19" s="38"/>
      <c r="K19" s="40"/>
      <c r="L19" s="41">
        <f t="shared" si="0"/>
        <v>72165594.84</v>
      </c>
    </row>
    <row r="20" spans="1:12" ht="18.75">
      <c r="A20" s="25" t="s">
        <v>42</v>
      </c>
      <c r="B20" s="24" t="s">
        <v>40</v>
      </c>
      <c r="C20" s="38">
        <v>1880000</v>
      </c>
      <c r="D20" s="38">
        <v>1002620</v>
      </c>
      <c r="E20" s="38">
        <v>709936.4</v>
      </c>
      <c r="F20" s="22"/>
      <c r="G20" s="40">
        <f t="shared" si="1"/>
        <v>70.80812271847759</v>
      </c>
      <c r="H20" s="38"/>
      <c r="I20" s="38"/>
      <c r="J20" s="38"/>
      <c r="K20" s="40"/>
      <c r="L20" s="41">
        <f t="shared" si="0"/>
        <v>709936.4</v>
      </c>
    </row>
    <row r="21" spans="1:12" ht="37.5">
      <c r="A21" s="20" t="s">
        <v>43</v>
      </c>
      <c r="B21" s="24" t="s">
        <v>41</v>
      </c>
      <c r="C21" s="38">
        <v>350000</v>
      </c>
      <c r="D21" s="38">
        <v>128370</v>
      </c>
      <c r="E21" s="38">
        <v>178900.86</v>
      </c>
      <c r="F21" s="22"/>
      <c r="G21" s="40">
        <f t="shared" si="1"/>
        <v>139.36344940406636</v>
      </c>
      <c r="H21" s="38"/>
      <c r="I21" s="38"/>
      <c r="J21" s="38"/>
      <c r="K21" s="40"/>
      <c r="L21" s="41">
        <f t="shared" si="0"/>
        <v>178900.86</v>
      </c>
    </row>
    <row r="22" spans="1:12" ht="18.75">
      <c r="A22" s="20">
        <v>1802000</v>
      </c>
      <c r="B22" s="24" t="s">
        <v>88</v>
      </c>
      <c r="C22" s="38"/>
      <c r="D22" s="38"/>
      <c r="E22" s="38">
        <v>10188.98</v>
      </c>
      <c r="F22" s="22"/>
      <c r="G22" s="40"/>
      <c r="H22" s="38"/>
      <c r="I22" s="38"/>
      <c r="J22" s="38"/>
      <c r="K22" s="40"/>
      <c r="L22" s="41">
        <f t="shared" si="0"/>
        <v>10188.98</v>
      </c>
    </row>
    <row r="23" spans="1:12" ht="37.5">
      <c r="A23" s="20" t="s">
        <v>46</v>
      </c>
      <c r="B23" s="24" t="s">
        <v>103</v>
      </c>
      <c r="C23" s="38">
        <v>316885000</v>
      </c>
      <c r="D23" s="38">
        <v>162771815</v>
      </c>
      <c r="E23" s="38">
        <v>157037704.86</v>
      </c>
      <c r="F23" s="22"/>
      <c r="G23" s="40">
        <f t="shared" si="1"/>
        <v>96.47720943579822</v>
      </c>
      <c r="H23" s="38"/>
      <c r="I23" s="38"/>
      <c r="J23" s="38"/>
      <c r="K23" s="40"/>
      <c r="L23" s="41">
        <f t="shared" si="0"/>
        <v>157037704.86</v>
      </c>
    </row>
    <row r="24" spans="1:12" ht="37.5">
      <c r="A24" s="20">
        <v>14040000</v>
      </c>
      <c r="B24" s="27" t="s">
        <v>49</v>
      </c>
      <c r="C24" s="38">
        <v>78855000</v>
      </c>
      <c r="D24" s="38">
        <v>37336760</v>
      </c>
      <c r="E24" s="38">
        <v>36490344.64</v>
      </c>
      <c r="F24" s="22"/>
      <c r="G24" s="40">
        <f t="shared" si="1"/>
        <v>97.73302407600445</v>
      </c>
      <c r="H24" s="38"/>
      <c r="I24" s="38"/>
      <c r="J24" s="38"/>
      <c r="K24" s="40"/>
      <c r="L24" s="41">
        <f t="shared" si="0"/>
        <v>36490344.64</v>
      </c>
    </row>
    <row r="25" spans="1:12" ht="18.75">
      <c r="A25" s="20">
        <v>14021900</v>
      </c>
      <c r="B25" s="27" t="s">
        <v>62</v>
      </c>
      <c r="C25" s="38">
        <v>12250000</v>
      </c>
      <c r="D25" s="38">
        <v>6776100</v>
      </c>
      <c r="E25" s="38">
        <v>7188495.83</v>
      </c>
      <c r="F25" s="22"/>
      <c r="G25" s="40">
        <f>E25/D25*100</f>
        <v>106.08603518247959</v>
      </c>
      <c r="H25" s="38"/>
      <c r="I25" s="38"/>
      <c r="J25" s="38"/>
      <c r="K25" s="40"/>
      <c r="L25" s="41">
        <f t="shared" si="0"/>
        <v>7188495.83</v>
      </c>
    </row>
    <row r="26" spans="1:12" ht="18.75">
      <c r="A26" s="20">
        <v>14031900</v>
      </c>
      <c r="B26" s="27" t="s">
        <v>62</v>
      </c>
      <c r="C26" s="38">
        <v>58000000</v>
      </c>
      <c r="D26" s="38">
        <v>26236200</v>
      </c>
      <c r="E26" s="38">
        <v>24839581.95</v>
      </c>
      <c r="F26" s="22"/>
      <c r="G26" s="40">
        <f>E26/D26*100</f>
        <v>94.67675177807762</v>
      </c>
      <c r="H26" s="38"/>
      <c r="I26" s="38"/>
      <c r="J26" s="38"/>
      <c r="K26" s="40"/>
      <c r="L26" s="41">
        <f t="shared" si="0"/>
        <v>24839581.95</v>
      </c>
    </row>
    <row r="27" spans="1:12" ht="18.75">
      <c r="A27" s="20">
        <v>19010000</v>
      </c>
      <c r="B27" s="27" t="s">
        <v>31</v>
      </c>
      <c r="C27" s="38"/>
      <c r="D27" s="38"/>
      <c r="E27" s="38">
        <v>0</v>
      </c>
      <c r="F27" s="22"/>
      <c r="G27" s="40"/>
      <c r="H27" s="38">
        <v>500000</v>
      </c>
      <c r="I27" s="38">
        <v>298960</v>
      </c>
      <c r="J27" s="38">
        <v>380073.32</v>
      </c>
      <c r="K27" s="40">
        <f>J27/I27*100</f>
        <v>127.13183034519669</v>
      </c>
      <c r="L27" s="41">
        <f t="shared" si="0"/>
        <v>380073.32</v>
      </c>
    </row>
    <row r="28" spans="1:12" s="4" customFormat="1" ht="18.75">
      <c r="A28" s="25" t="s">
        <v>76</v>
      </c>
      <c r="B28" s="21" t="s">
        <v>9</v>
      </c>
      <c r="C28" s="38">
        <f>SUM(C29,C30,C31,C35,C36,C41)</f>
        <v>49730000</v>
      </c>
      <c r="D28" s="38">
        <f>SUM(D29,D30,D31,D36,D35,D41)</f>
        <v>21676615</v>
      </c>
      <c r="E28" s="38">
        <f>SUM(E29,E30,E31,E36,E35,E41)</f>
        <v>21193475.32</v>
      </c>
      <c r="F28" s="38">
        <f>SUM(F29,F30,F31,F36,F39)</f>
        <v>325.6</v>
      </c>
      <c r="G28" s="40">
        <f>E28/D28*100</f>
        <v>97.77114793984208</v>
      </c>
      <c r="H28" s="38">
        <f>SUM(H41)</f>
        <v>164360411.12</v>
      </c>
      <c r="I28" s="38">
        <f>SUM(I41)</f>
        <v>79349717</v>
      </c>
      <c r="J28" s="38">
        <f>SUM(J41,J40)</f>
        <v>52486419.48</v>
      </c>
      <c r="K28" s="40">
        <f>J28/I28*100</f>
        <v>66.14569208860568</v>
      </c>
      <c r="L28" s="41">
        <f>SUM(E28,J28)</f>
        <v>73679894.8</v>
      </c>
    </row>
    <row r="29" spans="1:12" ht="69" customHeight="1">
      <c r="A29" s="25" t="s">
        <v>1</v>
      </c>
      <c r="B29" s="28" t="s">
        <v>0</v>
      </c>
      <c r="C29" s="38">
        <v>1500000</v>
      </c>
      <c r="D29" s="38">
        <v>673015</v>
      </c>
      <c r="E29" s="38">
        <v>520586.13</v>
      </c>
      <c r="F29" s="22">
        <v>31.3</v>
      </c>
      <c r="G29" s="40">
        <f t="shared" si="1"/>
        <v>77.3513413519758</v>
      </c>
      <c r="H29" s="38"/>
      <c r="I29" s="38"/>
      <c r="J29" s="38"/>
      <c r="K29" s="40"/>
      <c r="L29" s="41">
        <f t="shared" si="0"/>
        <v>520586.13</v>
      </c>
    </row>
    <row r="30" spans="1:12" ht="30.75" customHeight="1">
      <c r="A30" s="25" t="s">
        <v>63</v>
      </c>
      <c r="B30" s="28" t="s">
        <v>64</v>
      </c>
      <c r="C30" s="38">
        <v>2500000</v>
      </c>
      <c r="D30" s="38">
        <v>1556000</v>
      </c>
      <c r="E30" s="38">
        <v>667652.46</v>
      </c>
      <c r="F30" s="22"/>
      <c r="G30" s="40">
        <f t="shared" si="1"/>
        <v>42.908255784061694</v>
      </c>
      <c r="H30" s="38"/>
      <c r="I30" s="38"/>
      <c r="J30" s="38"/>
      <c r="K30" s="40"/>
      <c r="L30" s="41">
        <f t="shared" si="0"/>
        <v>667652.46</v>
      </c>
    </row>
    <row r="31" spans="1:12" ht="30.75" customHeight="1">
      <c r="A31" s="25" t="s">
        <v>77</v>
      </c>
      <c r="B31" s="24" t="s">
        <v>11</v>
      </c>
      <c r="C31" s="38">
        <f>SUM(C32:C34)</f>
        <v>2350000</v>
      </c>
      <c r="D31" s="38">
        <f>SUM(D32:D34)</f>
        <v>1117230</v>
      </c>
      <c r="E31" s="38">
        <f>SUM(E32:E34)</f>
        <v>627927.64</v>
      </c>
      <c r="F31" s="23">
        <v>110.4</v>
      </c>
      <c r="G31" s="40">
        <f>E31/D31*100</f>
        <v>56.20397232440948</v>
      </c>
      <c r="H31" s="38"/>
      <c r="I31" s="38"/>
      <c r="J31" s="38"/>
      <c r="K31" s="40"/>
      <c r="L31" s="41">
        <f>SUM(E31,J31)</f>
        <v>627927.64</v>
      </c>
    </row>
    <row r="32" spans="1:12" ht="30.75" customHeight="1">
      <c r="A32" s="25" t="s">
        <v>89</v>
      </c>
      <c r="B32" s="24" t="s">
        <v>90</v>
      </c>
      <c r="C32" s="38"/>
      <c r="D32" s="38"/>
      <c r="E32" s="38">
        <v>6146.76</v>
      </c>
      <c r="F32" s="23"/>
      <c r="G32" s="40"/>
      <c r="H32" s="38"/>
      <c r="I32" s="38"/>
      <c r="J32" s="38"/>
      <c r="K32" s="40"/>
      <c r="L32" s="41">
        <v>6146.76</v>
      </c>
    </row>
    <row r="33" spans="1:12" ht="67.5" customHeight="1">
      <c r="A33" s="20" t="s">
        <v>118</v>
      </c>
      <c r="B33" s="24" t="s">
        <v>117</v>
      </c>
      <c r="C33" s="38">
        <v>620000</v>
      </c>
      <c r="D33" s="38">
        <v>274700</v>
      </c>
      <c r="E33" s="38">
        <v>417014.83</v>
      </c>
      <c r="F33" s="22">
        <v>83.8</v>
      </c>
      <c r="G33" s="40">
        <f>E33/D33*100</f>
        <v>151.80736439752457</v>
      </c>
      <c r="H33" s="38"/>
      <c r="I33" s="38"/>
      <c r="J33" s="38"/>
      <c r="K33" s="40"/>
      <c r="L33" s="41">
        <f>SUM(E33,J33)</f>
        <v>417014.83</v>
      </c>
    </row>
    <row r="34" spans="1:12" ht="30.75" customHeight="1">
      <c r="A34" s="25" t="s">
        <v>5</v>
      </c>
      <c r="B34" s="24" t="s">
        <v>65</v>
      </c>
      <c r="C34" s="38">
        <v>1730000</v>
      </c>
      <c r="D34" s="38">
        <v>842530</v>
      </c>
      <c r="E34" s="38">
        <v>204766.05</v>
      </c>
      <c r="F34" s="22"/>
      <c r="G34" s="40">
        <f>E34/D34*100</f>
        <v>24.303710253640816</v>
      </c>
      <c r="H34" s="38"/>
      <c r="I34" s="38"/>
      <c r="J34" s="38"/>
      <c r="K34" s="40"/>
      <c r="L34" s="41">
        <f>SUM(E34,J34)</f>
        <v>204766.05</v>
      </c>
    </row>
    <row r="35" spans="1:12" ht="30.75" customHeight="1">
      <c r="A35" s="25" t="s">
        <v>91</v>
      </c>
      <c r="B35" s="24" t="s">
        <v>92</v>
      </c>
      <c r="C35" s="38">
        <v>8100000</v>
      </c>
      <c r="D35" s="38">
        <v>2832770</v>
      </c>
      <c r="E35" s="38">
        <v>4108000.44</v>
      </c>
      <c r="F35" s="22"/>
      <c r="G35" s="40">
        <f>E35/D35*100</f>
        <v>145.0170836319221</v>
      </c>
      <c r="H35" s="38"/>
      <c r="I35" s="38"/>
      <c r="J35" s="38"/>
      <c r="K35" s="40"/>
      <c r="L35" s="41">
        <f>SUM(E35,J35)</f>
        <v>4108000.44</v>
      </c>
    </row>
    <row r="36" spans="1:12" s="5" customFormat="1" ht="40.5" customHeight="1">
      <c r="A36" s="25" t="s">
        <v>78</v>
      </c>
      <c r="B36" s="24" t="s">
        <v>10</v>
      </c>
      <c r="C36" s="38">
        <f>SUM(C37:C39)</f>
        <v>32280000</v>
      </c>
      <c r="D36" s="38">
        <f>SUM(D37:D39)</f>
        <v>14048350</v>
      </c>
      <c r="E36" s="38">
        <f>SUM(E37:E39)</f>
        <v>13408675.559999999</v>
      </c>
      <c r="F36" s="23">
        <v>98.9</v>
      </c>
      <c r="G36" s="40">
        <f t="shared" si="1"/>
        <v>95.4466222723665</v>
      </c>
      <c r="H36" s="38"/>
      <c r="I36" s="38"/>
      <c r="J36" s="38"/>
      <c r="K36" s="40"/>
      <c r="L36" s="41">
        <f t="shared" si="0"/>
        <v>13408675.559999999</v>
      </c>
    </row>
    <row r="37" spans="1:12" s="5" customFormat="1" ht="40.5" customHeight="1">
      <c r="A37" s="25" t="s">
        <v>93</v>
      </c>
      <c r="B37" s="24" t="s">
        <v>2</v>
      </c>
      <c r="C37" s="38">
        <v>22800000</v>
      </c>
      <c r="D37" s="38">
        <v>9987250</v>
      </c>
      <c r="E37" s="38">
        <v>8649154.2</v>
      </c>
      <c r="F37" s="23"/>
      <c r="G37" s="40">
        <f t="shared" si="1"/>
        <v>86.6019594983604</v>
      </c>
      <c r="H37" s="38"/>
      <c r="I37" s="38"/>
      <c r="J37" s="38"/>
      <c r="K37" s="40"/>
      <c r="L37" s="41">
        <f t="shared" si="0"/>
        <v>8649154.2</v>
      </c>
    </row>
    <row r="38" spans="1:12" ht="37.5">
      <c r="A38" s="25" t="s">
        <v>3</v>
      </c>
      <c r="B38" s="24" t="s">
        <v>16</v>
      </c>
      <c r="C38" s="38">
        <v>8580000</v>
      </c>
      <c r="D38" s="38">
        <v>3561900</v>
      </c>
      <c r="E38" s="38">
        <v>4552717.09</v>
      </c>
      <c r="F38" s="22">
        <v>98.3</v>
      </c>
      <c r="G38" s="40">
        <f t="shared" si="1"/>
        <v>127.81709452820125</v>
      </c>
      <c r="H38" s="38"/>
      <c r="I38" s="38"/>
      <c r="J38" s="38"/>
      <c r="K38" s="40"/>
      <c r="L38" s="41">
        <f t="shared" si="0"/>
        <v>4552717.09</v>
      </c>
    </row>
    <row r="39" spans="1:12" ht="18.75">
      <c r="A39" s="25" t="s">
        <v>4</v>
      </c>
      <c r="B39" s="24" t="s">
        <v>19</v>
      </c>
      <c r="C39" s="38">
        <v>900000</v>
      </c>
      <c r="D39" s="38">
        <v>499200</v>
      </c>
      <c r="E39" s="38">
        <v>206804.27</v>
      </c>
      <c r="F39" s="22">
        <v>85</v>
      </c>
      <c r="G39" s="40">
        <f t="shared" si="1"/>
        <v>41.42713741987179</v>
      </c>
      <c r="H39" s="38"/>
      <c r="I39" s="38"/>
      <c r="J39" s="38"/>
      <c r="K39" s="40"/>
      <c r="L39" s="41">
        <f t="shared" si="0"/>
        <v>206804.27</v>
      </c>
    </row>
    <row r="40" spans="1:12" ht="46.5" customHeight="1">
      <c r="A40" s="25" t="s">
        <v>100</v>
      </c>
      <c r="B40" s="24" t="s">
        <v>101</v>
      </c>
      <c r="C40" s="38"/>
      <c r="D40" s="38"/>
      <c r="E40" s="38"/>
      <c r="F40" s="22"/>
      <c r="G40" s="40"/>
      <c r="H40" s="38"/>
      <c r="I40" s="38"/>
      <c r="J40" s="38">
        <v>14485.5</v>
      </c>
      <c r="K40" s="40"/>
      <c r="L40" s="41">
        <v>14485.5</v>
      </c>
    </row>
    <row r="41" spans="1:12" ht="18.75">
      <c r="A41" s="25" t="s">
        <v>79</v>
      </c>
      <c r="B41" s="24" t="s">
        <v>48</v>
      </c>
      <c r="C41" s="38">
        <f>SUM(C42:C44)</f>
        <v>3000000</v>
      </c>
      <c r="D41" s="38">
        <f>SUM(D42:D44)</f>
        <v>1449250</v>
      </c>
      <c r="E41" s="38">
        <f>SUM(E42:E44)</f>
        <v>1860633.0899999999</v>
      </c>
      <c r="F41" s="22">
        <v>585.9</v>
      </c>
      <c r="G41" s="40">
        <f t="shared" si="1"/>
        <v>128.38592996377434</v>
      </c>
      <c r="H41" s="38">
        <f>SUM(H42:H45)</f>
        <v>164360411.12</v>
      </c>
      <c r="I41" s="38">
        <f>SUM(I42:I45)</f>
        <v>79349717</v>
      </c>
      <c r="J41" s="38">
        <f>SUM(J42:J45)</f>
        <v>52471933.98</v>
      </c>
      <c r="K41" s="40">
        <f>J41/I41*100</f>
        <v>66.12743682501097</v>
      </c>
      <c r="L41" s="41">
        <f t="shared" si="0"/>
        <v>54332567.06999999</v>
      </c>
    </row>
    <row r="42" spans="1:12" ht="56.25">
      <c r="A42" s="20" t="s">
        <v>102</v>
      </c>
      <c r="B42" s="24" t="s">
        <v>12</v>
      </c>
      <c r="C42" s="38">
        <v>1000000</v>
      </c>
      <c r="D42" s="38">
        <v>472400</v>
      </c>
      <c r="E42" s="38">
        <v>512012.85</v>
      </c>
      <c r="F42" s="22"/>
      <c r="G42" s="40">
        <f t="shared" si="1"/>
        <v>108.3854466553768</v>
      </c>
      <c r="H42" s="38"/>
      <c r="I42" s="38"/>
      <c r="J42" s="38">
        <v>3523.1</v>
      </c>
      <c r="K42" s="40"/>
      <c r="L42" s="41">
        <f t="shared" si="0"/>
        <v>515535.94999999995</v>
      </c>
    </row>
    <row r="43" spans="1:12" ht="18.75">
      <c r="A43" s="20">
        <v>24062200</v>
      </c>
      <c r="B43" s="24" t="s">
        <v>94</v>
      </c>
      <c r="C43" s="38">
        <v>2000000</v>
      </c>
      <c r="D43" s="38">
        <v>976850</v>
      </c>
      <c r="E43" s="38">
        <v>1348620.24</v>
      </c>
      <c r="F43" s="22"/>
      <c r="G43" s="40">
        <f t="shared" si="1"/>
        <v>138.05806828069817</v>
      </c>
      <c r="H43" s="38"/>
      <c r="I43" s="38"/>
      <c r="J43" s="38"/>
      <c r="K43" s="40"/>
      <c r="L43" s="41">
        <v>1348620.24</v>
      </c>
    </row>
    <row r="44" spans="1:12" ht="37.5" customHeight="1">
      <c r="A44" s="25" t="s">
        <v>6</v>
      </c>
      <c r="B44" s="24" t="s">
        <v>47</v>
      </c>
      <c r="C44" s="38"/>
      <c r="D44" s="38"/>
      <c r="E44" s="38"/>
      <c r="F44" s="22"/>
      <c r="G44" s="40"/>
      <c r="H44" s="38">
        <v>14000000</v>
      </c>
      <c r="I44" s="38">
        <v>6020000</v>
      </c>
      <c r="J44" s="38">
        <v>9367771.44</v>
      </c>
      <c r="K44" s="40">
        <f>J44/I44*100</f>
        <v>155.61082126245847</v>
      </c>
      <c r="L44" s="41">
        <f t="shared" si="0"/>
        <v>9367771.44</v>
      </c>
    </row>
    <row r="45" spans="1:12" ht="18.75">
      <c r="A45" s="25" t="s">
        <v>80</v>
      </c>
      <c r="B45" s="24" t="s">
        <v>13</v>
      </c>
      <c r="C45" s="38"/>
      <c r="D45" s="38"/>
      <c r="E45" s="38"/>
      <c r="F45" s="22"/>
      <c r="G45" s="40"/>
      <c r="H45" s="38">
        <v>150360411.12</v>
      </c>
      <c r="I45" s="38">
        <v>73329717</v>
      </c>
      <c r="J45" s="38">
        <v>43100639.44</v>
      </c>
      <c r="K45" s="40">
        <f>J45/I45*100</f>
        <v>58.776497719198886</v>
      </c>
      <c r="L45" s="41">
        <f t="shared" si="0"/>
        <v>43100639.44</v>
      </c>
    </row>
    <row r="46" spans="1:12" ht="18.75">
      <c r="A46" s="25" t="s">
        <v>81</v>
      </c>
      <c r="B46" s="24" t="s">
        <v>52</v>
      </c>
      <c r="C46" s="38">
        <f>SUM(C47:C48)</f>
        <v>60000</v>
      </c>
      <c r="D46" s="38">
        <f>SUM(D47:D48)</f>
        <v>26970</v>
      </c>
      <c r="E46" s="38">
        <f>SUM(E47:E48)</f>
        <v>14632.98</v>
      </c>
      <c r="F46" s="22"/>
      <c r="G46" s="40">
        <f t="shared" si="1"/>
        <v>54.256507230255835</v>
      </c>
      <c r="H46" s="38">
        <f>SUM(H48:H49)</f>
        <v>6243064</v>
      </c>
      <c r="I46" s="38">
        <f>SUM(I48:I49)</f>
        <v>1511300</v>
      </c>
      <c r="J46" s="38">
        <f>SUM(J48:J49)</f>
        <v>4576556.8</v>
      </c>
      <c r="K46" s="40">
        <f>J46/I46*100</f>
        <v>302.8225236551313</v>
      </c>
      <c r="L46" s="41">
        <f t="shared" si="0"/>
        <v>4591189.78</v>
      </c>
    </row>
    <row r="47" spans="1:12" ht="75">
      <c r="A47" s="25" t="s">
        <v>50</v>
      </c>
      <c r="B47" s="24" t="s">
        <v>51</v>
      </c>
      <c r="C47" s="38">
        <v>60000</v>
      </c>
      <c r="D47" s="38">
        <v>26970</v>
      </c>
      <c r="E47" s="38">
        <v>14632.98</v>
      </c>
      <c r="F47" s="22"/>
      <c r="G47" s="40">
        <f>E47/D47*100</f>
        <v>54.256507230255835</v>
      </c>
      <c r="H47" s="38"/>
      <c r="I47" s="38"/>
      <c r="J47" s="38"/>
      <c r="K47" s="40"/>
      <c r="L47" s="41">
        <f>SUM(E47,J47)</f>
        <v>14632.98</v>
      </c>
    </row>
    <row r="48" spans="1:12" ht="37.5">
      <c r="A48" s="25" t="s">
        <v>82</v>
      </c>
      <c r="B48" s="24" t="s">
        <v>15</v>
      </c>
      <c r="C48" s="38"/>
      <c r="D48" s="38"/>
      <c r="E48" s="38"/>
      <c r="F48" s="22"/>
      <c r="G48" s="40"/>
      <c r="H48" s="38">
        <v>500000</v>
      </c>
      <c r="I48" s="38">
        <v>110100</v>
      </c>
      <c r="J48" s="38">
        <v>0</v>
      </c>
      <c r="K48" s="40">
        <f>J48/I48*100</f>
        <v>0</v>
      </c>
      <c r="L48" s="41">
        <f t="shared" si="0"/>
        <v>0</v>
      </c>
    </row>
    <row r="49" spans="1:12" ht="18.75">
      <c r="A49" s="25" t="s">
        <v>83</v>
      </c>
      <c r="B49" s="24" t="s">
        <v>35</v>
      </c>
      <c r="C49" s="38"/>
      <c r="D49" s="38"/>
      <c r="E49" s="38"/>
      <c r="F49" s="22"/>
      <c r="G49" s="40"/>
      <c r="H49" s="38">
        <v>5743064</v>
      </c>
      <c r="I49" s="38">
        <v>1401200</v>
      </c>
      <c r="J49" s="38">
        <v>4576556.8</v>
      </c>
      <c r="K49" s="40">
        <f>J49/I49*100</f>
        <v>326.6169568940908</v>
      </c>
      <c r="L49" s="41">
        <f t="shared" si="0"/>
        <v>4576556.8</v>
      </c>
    </row>
    <row r="50" spans="1:12" ht="24.75" customHeight="1">
      <c r="A50" s="25" t="s">
        <v>84</v>
      </c>
      <c r="B50" s="24" t="s">
        <v>32</v>
      </c>
      <c r="C50" s="38"/>
      <c r="D50" s="38"/>
      <c r="E50" s="38"/>
      <c r="F50" s="22"/>
      <c r="G50" s="40"/>
      <c r="H50" s="38">
        <v>2787633.18</v>
      </c>
      <c r="I50" s="38">
        <v>1252915</v>
      </c>
      <c r="J50" s="38">
        <v>1356714.81</v>
      </c>
      <c r="K50" s="40">
        <f>J50/I50*100</f>
        <v>108.28466496131024</v>
      </c>
      <c r="L50" s="41">
        <f t="shared" si="0"/>
        <v>1356714.81</v>
      </c>
    </row>
    <row r="51" spans="1:12" s="4" customFormat="1" ht="18.75">
      <c r="A51" s="29"/>
      <c r="B51" s="30" t="s">
        <v>53</v>
      </c>
      <c r="C51" s="42">
        <f>SUM(C8,C28,C46)</f>
        <v>1901002363</v>
      </c>
      <c r="D51" s="42">
        <f>SUM(D8,D28,D46)</f>
        <v>934326905</v>
      </c>
      <c r="E51" s="42">
        <f>SUM(E8,E28,E46)</f>
        <v>893202619.8200003</v>
      </c>
      <c r="F51" s="43">
        <v>92.2</v>
      </c>
      <c r="G51" s="44">
        <f t="shared" si="1"/>
        <v>95.59851215244629</v>
      </c>
      <c r="H51" s="42">
        <f>SUM(H8,H28,H46,H50)</f>
        <v>173891108.3</v>
      </c>
      <c r="I51" s="42">
        <f>SUM(I8,I28,I46,I50)</f>
        <v>82412892</v>
      </c>
      <c r="J51" s="42">
        <f>SUM(J8,J28,J46,J50)</f>
        <v>58862713.879999995</v>
      </c>
      <c r="K51" s="44">
        <f>J51/I51*100</f>
        <v>71.42415761844639</v>
      </c>
      <c r="L51" s="45">
        <f t="shared" si="0"/>
        <v>952065333.7000003</v>
      </c>
    </row>
    <row r="52" spans="1:12" s="4" customFormat="1" ht="18.75">
      <c r="A52" s="29" t="s">
        <v>85</v>
      </c>
      <c r="B52" s="30" t="s">
        <v>71</v>
      </c>
      <c r="C52" s="38">
        <f>SUM(C53,C54,C57)</f>
        <v>540926133</v>
      </c>
      <c r="D52" s="38">
        <f>SUM(D53,D54,D57)</f>
        <v>339092237</v>
      </c>
      <c r="E52" s="38">
        <f>SUM(E53,E54,E57)</f>
        <v>336290072.26</v>
      </c>
      <c r="F52" s="31"/>
      <c r="G52" s="40">
        <f t="shared" si="1"/>
        <v>99.17362757555549</v>
      </c>
      <c r="H52" s="38"/>
      <c r="I52" s="38"/>
      <c r="J52" s="38"/>
      <c r="K52" s="40"/>
      <c r="L52" s="41">
        <f t="shared" si="0"/>
        <v>336290072.26</v>
      </c>
    </row>
    <row r="53" spans="1:12" s="4" customFormat="1" ht="87.75" customHeight="1">
      <c r="A53" s="29" t="s">
        <v>72</v>
      </c>
      <c r="B53" s="37" t="s">
        <v>73</v>
      </c>
      <c r="C53" s="38">
        <v>9230100</v>
      </c>
      <c r="D53" s="38">
        <v>4611167</v>
      </c>
      <c r="E53" s="38">
        <v>4611167</v>
      </c>
      <c r="F53" s="31"/>
      <c r="G53" s="40">
        <f t="shared" si="1"/>
        <v>100</v>
      </c>
      <c r="H53" s="38"/>
      <c r="I53" s="38"/>
      <c r="J53" s="38"/>
      <c r="K53" s="40"/>
      <c r="L53" s="41">
        <f t="shared" si="0"/>
        <v>4611167</v>
      </c>
    </row>
    <row r="54" spans="1:12" s="4" customFormat="1" ht="39">
      <c r="A54" s="32" t="s">
        <v>25</v>
      </c>
      <c r="B54" s="33" t="s">
        <v>125</v>
      </c>
      <c r="C54" s="38">
        <f>SUM(C55:C56)</f>
        <v>500998000</v>
      </c>
      <c r="D54" s="38">
        <f>SUM(D55:D56)</f>
        <v>316506300</v>
      </c>
      <c r="E54" s="38">
        <f>SUM(E55:E56)</f>
        <v>316506300</v>
      </c>
      <c r="F54" s="34">
        <f>SUM(F58:F64)</f>
        <v>43.4</v>
      </c>
      <c r="G54" s="40">
        <f t="shared" si="1"/>
        <v>100</v>
      </c>
      <c r="H54" s="38"/>
      <c r="I54" s="38"/>
      <c r="J54" s="38"/>
      <c r="K54" s="40"/>
      <c r="L54" s="41">
        <f t="shared" si="0"/>
        <v>316506300</v>
      </c>
    </row>
    <row r="55" spans="1:12" s="4" customFormat="1" ht="37.5">
      <c r="A55" s="25" t="s">
        <v>55</v>
      </c>
      <c r="B55" s="24" t="s">
        <v>54</v>
      </c>
      <c r="C55" s="38">
        <v>448255300</v>
      </c>
      <c r="D55" s="38">
        <v>263763600</v>
      </c>
      <c r="E55" s="38">
        <v>263763600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263763600</v>
      </c>
    </row>
    <row r="56" spans="1:12" s="4" customFormat="1" ht="37.5">
      <c r="A56" s="25" t="s">
        <v>99</v>
      </c>
      <c r="B56" s="24" t="s">
        <v>56</v>
      </c>
      <c r="C56" s="38">
        <v>52742700</v>
      </c>
      <c r="D56" s="38">
        <v>52742700</v>
      </c>
      <c r="E56" s="38">
        <v>52742700</v>
      </c>
      <c r="F56" s="23"/>
      <c r="G56" s="40">
        <f t="shared" si="1"/>
        <v>100</v>
      </c>
      <c r="H56" s="38"/>
      <c r="I56" s="38"/>
      <c r="J56" s="38"/>
      <c r="K56" s="40"/>
      <c r="L56" s="41">
        <f t="shared" si="0"/>
        <v>52742700</v>
      </c>
    </row>
    <row r="57" spans="1:12" s="4" customFormat="1" ht="39">
      <c r="A57" s="25" t="s">
        <v>66</v>
      </c>
      <c r="B57" s="26" t="s">
        <v>74</v>
      </c>
      <c r="C57" s="38">
        <f>SUM(C59:C64)</f>
        <v>30698033</v>
      </c>
      <c r="D57" s="38">
        <f>SUM(D59:D64)</f>
        <v>17974770</v>
      </c>
      <c r="E57" s="38">
        <f>SUM(E59:E64)</f>
        <v>15172605.26</v>
      </c>
      <c r="F57" s="23"/>
      <c r="G57" s="40">
        <f t="shared" si="1"/>
        <v>84.41056692241403</v>
      </c>
      <c r="H57" s="38"/>
      <c r="I57" s="38"/>
      <c r="J57" s="38"/>
      <c r="K57" s="40"/>
      <c r="L57" s="41">
        <f t="shared" si="0"/>
        <v>15172605.26</v>
      </c>
    </row>
    <row r="58" spans="1:12" s="4" customFormat="1" ht="2.25" customHeight="1" hidden="1">
      <c r="A58" s="25" t="s">
        <v>26</v>
      </c>
      <c r="B58" s="24" t="s">
        <v>37</v>
      </c>
      <c r="C58" s="38"/>
      <c r="D58" s="38"/>
      <c r="E58" s="38"/>
      <c r="F58" s="23"/>
      <c r="G58" s="40" t="e">
        <f t="shared" si="1"/>
        <v>#DIV/0!</v>
      </c>
      <c r="H58" s="38"/>
      <c r="I58" s="38"/>
      <c r="J58" s="38"/>
      <c r="K58" s="40"/>
      <c r="L58" s="41">
        <f t="shared" si="0"/>
        <v>0</v>
      </c>
    </row>
    <row r="59" spans="1:12" s="4" customFormat="1" ht="62.25" customHeight="1">
      <c r="A59" s="25" t="s">
        <v>95</v>
      </c>
      <c r="B59" s="24" t="s">
        <v>96</v>
      </c>
      <c r="C59" s="38">
        <v>7116040</v>
      </c>
      <c r="D59" s="38">
        <v>4226514</v>
      </c>
      <c r="E59" s="38">
        <v>3209743</v>
      </c>
      <c r="F59" s="23"/>
      <c r="G59" s="40">
        <f t="shared" si="1"/>
        <v>75.94303485094336</v>
      </c>
      <c r="H59" s="38"/>
      <c r="I59" s="38"/>
      <c r="J59" s="38"/>
      <c r="K59" s="40"/>
      <c r="L59" s="41">
        <f t="shared" si="0"/>
        <v>3209743</v>
      </c>
    </row>
    <row r="60" spans="1:12" s="4" customFormat="1" ht="81.75" customHeight="1">
      <c r="A60" s="25" t="s">
        <v>97</v>
      </c>
      <c r="B60" s="24" t="s">
        <v>98</v>
      </c>
      <c r="C60" s="38">
        <v>6140049</v>
      </c>
      <c r="D60" s="38">
        <v>3275976</v>
      </c>
      <c r="E60" s="38">
        <v>3275976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3275976</v>
      </c>
    </row>
    <row r="61" spans="1:12" s="4" customFormat="1" ht="81.75" customHeight="1">
      <c r="A61" s="25" t="s">
        <v>121</v>
      </c>
      <c r="B61" s="24" t="s">
        <v>122</v>
      </c>
      <c r="C61" s="38">
        <v>5697426</v>
      </c>
      <c r="D61" s="38">
        <v>1687910</v>
      </c>
      <c r="E61" s="38">
        <v>0</v>
      </c>
      <c r="F61" s="23"/>
      <c r="G61" s="40">
        <f t="shared" si="1"/>
        <v>0</v>
      </c>
      <c r="H61" s="38"/>
      <c r="I61" s="38"/>
      <c r="J61" s="38"/>
      <c r="K61" s="40"/>
      <c r="L61" s="41">
        <f t="shared" si="0"/>
        <v>0</v>
      </c>
    </row>
    <row r="62" spans="1:12" s="4" customFormat="1" ht="64.5" customHeight="1">
      <c r="A62" s="25" t="s">
        <v>67</v>
      </c>
      <c r="B62" s="24" t="s">
        <v>68</v>
      </c>
      <c r="C62" s="38">
        <v>4328800</v>
      </c>
      <c r="D62" s="38">
        <v>4328800</v>
      </c>
      <c r="E62" s="38">
        <v>4231316.26</v>
      </c>
      <c r="F62" s="23"/>
      <c r="G62" s="40">
        <f t="shared" si="1"/>
        <v>97.74801931251154</v>
      </c>
      <c r="H62" s="38"/>
      <c r="I62" s="38"/>
      <c r="J62" s="38"/>
      <c r="K62" s="40"/>
      <c r="L62" s="41">
        <f t="shared" si="0"/>
        <v>4231316.26</v>
      </c>
    </row>
    <row r="63" spans="1:12" s="4" customFormat="1" ht="64.5" customHeight="1">
      <c r="A63" s="25" t="s">
        <v>123</v>
      </c>
      <c r="B63" s="24" t="s">
        <v>124</v>
      </c>
      <c r="C63" s="38">
        <v>6806900</v>
      </c>
      <c r="D63" s="38">
        <v>4151160</v>
      </c>
      <c r="E63" s="38">
        <v>4151160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4151160</v>
      </c>
    </row>
    <row r="64" spans="1:12" s="4" customFormat="1" ht="18.75">
      <c r="A64" s="25" t="s">
        <v>69</v>
      </c>
      <c r="B64" s="24" t="s">
        <v>70</v>
      </c>
      <c r="C64" s="38">
        <v>608818</v>
      </c>
      <c r="D64" s="38">
        <v>304410</v>
      </c>
      <c r="E64" s="38">
        <v>304410</v>
      </c>
      <c r="F64" s="23">
        <v>43.4</v>
      </c>
      <c r="G64" s="40">
        <f t="shared" si="1"/>
        <v>100</v>
      </c>
      <c r="H64" s="38"/>
      <c r="I64" s="38"/>
      <c r="J64" s="38"/>
      <c r="K64" s="40"/>
      <c r="L64" s="41">
        <f t="shared" si="0"/>
        <v>304410</v>
      </c>
    </row>
    <row r="65" spans="1:12" s="4" customFormat="1" ht="19.5" thickBot="1">
      <c r="A65" s="35"/>
      <c r="B65" s="36" t="s">
        <v>17</v>
      </c>
      <c r="C65" s="48">
        <f>SUM(C51+C52)</f>
        <v>2441928496</v>
      </c>
      <c r="D65" s="48">
        <f>SUM(D51+D52)</f>
        <v>1273419142</v>
      </c>
      <c r="E65" s="48">
        <f>SUM(E51+E52)</f>
        <v>1229492692.0800004</v>
      </c>
      <c r="F65" s="49">
        <v>93.8</v>
      </c>
      <c r="G65" s="50">
        <f t="shared" si="1"/>
        <v>96.55051125970905</v>
      </c>
      <c r="H65" s="48">
        <f>SUM(H51)</f>
        <v>173891108.3</v>
      </c>
      <c r="I65" s="48">
        <f>SUM(I51)</f>
        <v>82412892</v>
      </c>
      <c r="J65" s="48">
        <f>SUM(J51)</f>
        <v>58862713.879999995</v>
      </c>
      <c r="K65" s="50">
        <f>J65/I65*100</f>
        <v>71.42415761844639</v>
      </c>
      <c r="L65" s="51">
        <f t="shared" si="0"/>
        <v>1288355405.9600005</v>
      </c>
    </row>
    <row r="66" spans="1:12" s="4" customFormat="1" ht="20.25">
      <c r="A66" s="12"/>
      <c r="B66" s="13"/>
      <c r="C66" s="14"/>
      <c r="D66" s="14"/>
      <c r="E66" s="14"/>
      <c r="F66" s="14"/>
      <c r="G66" s="16"/>
      <c r="H66" s="14"/>
      <c r="I66" s="14"/>
      <c r="J66" s="14"/>
      <c r="K66" s="17"/>
      <c r="L66" s="15"/>
    </row>
    <row r="67" spans="1:12" s="4" customFormat="1" ht="20.25">
      <c r="A67" s="12"/>
      <c r="B67" s="13" t="s">
        <v>104</v>
      </c>
      <c r="C67" s="14"/>
      <c r="D67" s="14"/>
      <c r="E67" s="14"/>
      <c r="F67" s="14"/>
      <c r="G67" s="15"/>
      <c r="H67" s="14"/>
      <c r="I67" s="46" t="s">
        <v>105</v>
      </c>
      <c r="J67" s="14"/>
      <c r="K67" s="14"/>
      <c r="L67" s="15"/>
    </row>
    <row r="68" spans="1:12" s="4" customFormat="1" ht="20.25">
      <c r="A68" s="12"/>
      <c r="B68" s="13"/>
      <c r="C68" s="14"/>
      <c r="D68" s="14"/>
      <c r="E68" s="14"/>
      <c r="F68" s="14"/>
      <c r="G68" s="15"/>
      <c r="H68" s="14"/>
      <c r="I68" s="46"/>
      <c r="J68" s="14"/>
      <c r="K68" s="14"/>
      <c r="L68" s="15"/>
    </row>
    <row r="69" spans="1:12" ht="20.25">
      <c r="A69" s="6"/>
      <c r="B69" s="47" t="s">
        <v>107</v>
      </c>
      <c r="C69" s="6" t="s">
        <v>20</v>
      </c>
      <c r="D69" s="6"/>
      <c r="E69" s="6"/>
      <c r="F69" s="6"/>
      <c r="G69" s="6"/>
      <c r="H69" s="6"/>
      <c r="I69" s="47" t="s">
        <v>106</v>
      </c>
      <c r="J69" s="6"/>
      <c r="K69" s="6"/>
      <c r="L69" s="6"/>
    </row>
    <row r="70" spans="1:12" ht="23.25" customHeight="1">
      <c r="A70" s="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1" ht="15.75">
      <c r="B71" s="8"/>
      <c r="E71" s="9"/>
      <c r="F71" s="9"/>
      <c r="G71" s="9"/>
      <c r="J71" s="8"/>
      <c r="K71" s="8"/>
    </row>
    <row r="72" spans="3:9" ht="12.75">
      <c r="C72" s="9"/>
      <c r="D72" s="9"/>
      <c r="H72" s="10"/>
      <c r="I72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70:L70"/>
    <mergeCell ref="A4:L4"/>
    <mergeCell ref="C6:G6"/>
    <mergeCell ref="B6:B7"/>
  </mergeCells>
  <hyperlinks>
    <hyperlink ref="B9" r:id="rId1" display="_ftn1"/>
    <hyperlink ref="F9" r:id="rId2" display="_ftn1"/>
    <hyperlink ref="B48" r:id="rId3" display="_ftn1"/>
    <hyperlink ref="B49" r:id="rId4" display="_ftn1"/>
    <hyperlink ref="B24" r:id="rId5" display="_ftn1"/>
    <hyperlink ref="B64" r:id="rId6" display="_ftn1"/>
    <hyperlink ref="B65" r:id="rId7" display="_ftn1"/>
    <hyperlink ref="B37" r:id="rId8" display="_ftn1"/>
    <hyperlink ref="B36" r:id="rId9" display="_ftn1"/>
    <hyperlink ref="B38" r:id="rId10" display="_ftn1"/>
    <hyperlink ref="B47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Мовчан Інна Володмирівна</cp:lastModifiedBy>
  <cp:lastPrinted>2020-07-23T08:20:16Z</cp:lastPrinted>
  <dcterms:created xsi:type="dcterms:W3CDTF">2000-04-12T12:59:51Z</dcterms:created>
  <dcterms:modified xsi:type="dcterms:W3CDTF">2020-08-28T06:46:08Z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