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019" sheetId="1" r:id="rId1"/>
  </sheets>
  <definedNames>
    <definedName name="_xlnm.Print_Area" localSheetId="0">'2019'!$A$1:$L$67</definedName>
  </definedNames>
  <calcPr fullCalcOnLoad="1"/>
</workbook>
</file>

<file path=xl/sharedStrings.xml><?xml version="1.0" encoding="utf-8"?>
<sst xmlns="http://schemas.openxmlformats.org/spreadsheetml/2006/main" count="123" uniqueCount="120">
  <si>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</si>
  <si>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</si>
  <si>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</si>
  <si>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</si>
  <si>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</si>
  <si>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</si>
  <si>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2417000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</si>
  <si>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</si>
  <si>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</si>
  <si>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</si>
  <si>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</si>
  <si>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</si>
  <si>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</si>
  <si>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</si>
  <si>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</si>
  <si>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</si>
  <si>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</si>
  <si>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</si>
  <si>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</si>
  <si>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</si>
  <si>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</si>
  <si>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</si>
  <si>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</si>
  <si>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</si>
  <si>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</si>
  <si>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</si>
  <si>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</si>
  <si>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</si>
  <si>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</si>
  <si>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</si>
  <si>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</si>
  <si>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</si>
  <si>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</si>
  <si>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</si>
  <si>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</si>
  <si>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</si>
  <si>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</si>
  <si>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</si>
  <si>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</si>
  <si>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</si>
  <si>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</si>
  <si>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</si>
  <si>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</si>
  <si>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</si>
  <si>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</si>
  <si>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</si>
  <si>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</si>
  <si>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</si>
  <si>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</si>
  <si>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</si>
  <si>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</si>
  <si>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</si>
  <si>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</si>
  <si>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</si>
  <si>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</si>
  <si>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</si>
  <si>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</si>
  <si>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Медична субвенція з державного бюджету місцевим бюджетам </t>
  </si>
  <si>
    <t>21080900 - 21081500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</si>
  <si>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</si>
  <si>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</si>
  <si>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</si>
  <si>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</si>
  <si>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</si>
  <si>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</si>
  <si>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</si>
  <si>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</si>
  <si>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</si>
  <si>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</si>
  <si>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41051500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</si>
  <si>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</si>
  <si>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</si>
  <si>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</si>
  <si>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</si>
  <si>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</si>
  <si>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</si>
  <si>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Державного та місцевого  бюджетів - всього: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</si>
  <si>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</si>
  <si>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</si>
  <si>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</si>
  <si>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</si>
  <si>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</si>
  <si>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</si>
  <si>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</si>
  <si>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</si>
  <si>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</si>
  <si>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</si>
  <si>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</si>
  <si>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</si>
  <si>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</si>
  <si>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</si>
  <si>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</si>
  <si>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</si>
  <si>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</si>
  <si>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</si>
  <si>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</si>
  <si>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</si>
  <si>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</si>
  <si>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</si>
  <si>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</si>
  <si>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</si>
  <si>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</si>
  <si>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41034200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</si>
  <si>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</si>
  <si>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</si>
  <si>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>24030000-2406030-24110900</t>
  </si>
  <si>
    <t xml:space="preserve">Єдиний податок </t>
  </si>
  <si>
    <t>від "____" _________ 2020 року №_____</t>
  </si>
  <si>
    <t>Звіт про виконання загального та спеціального фонду бюджету м.Хмельницького за 1-й квартал  2020 року</t>
  </si>
  <si>
    <t xml:space="preserve">Затверджено  на 2020 рік </t>
  </si>
  <si>
    <t>План на І-й квартал 2020 року</t>
  </si>
  <si>
    <t>Виконано  за      1-й квартал   2020 року</t>
  </si>
  <si>
    <t>% виконання до плану на   1-й квартал 2020р.</t>
  </si>
  <si>
    <t xml:space="preserve">Виконано за       1-й квартал 2020 року </t>
  </si>
  <si>
    <t>% виконання до плану на 1-й квартал 2020р.</t>
  </si>
  <si>
    <t xml:space="preserve">Разом виконання по загальному та спеціальному фондах за 1-й квартал 2020р. </t>
  </si>
  <si>
    <t xml:space="preserve">Керуючий справами виконавчого комітету                                                                                                                       </t>
  </si>
  <si>
    <t xml:space="preserve">Ю. САБІЙ </t>
  </si>
  <si>
    <t xml:space="preserve">С. ЯМЧУК </t>
  </si>
  <si>
    <t xml:space="preserve">        Начальник фінансового управління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</si>
</sst>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8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color theme="1"/>
      <name val="Times New Roman Cyr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6" fontId="35" fillId="0" borderId="11" xfId="0" applyNumberFormat="1" applyFont="1" applyFill="1" applyBorder="1" applyAlignment="1" applyProtection="1">
      <alignment vertical="center"/>
      <protection/>
    </xf>
    <xf numFmtId="196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6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6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196" fontId="44" fillId="0" borderId="11" xfId="0" applyNumberFormat="1" applyFont="1" applyFill="1" applyBorder="1" applyAlignment="1" applyProtection="1">
      <alignment vertical="center"/>
      <protection/>
    </xf>
    <xf numFmtId="197" fontId="43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196" fontId="47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196" fontId="44" fillId="0" borderId="16" xfId="0" applyNumberFormat="1" applyFont="1" applyFill="1" applyBorder="1" applyAlignment="1" applyProtection="1">
      <alignment vertical="center"/>
      <protection/>
    </xf>
    <xf numFmtId="197" fontId="43" fillId="0" borderId="16" xfId="0" applyNumberFormat="1" applyFont="1" applyFill="1" applyBorder="1" applyAlignment="1" applyProtection="1">
      <alignment vertical="center"/>
      <protection/>
    </xf>
    <xf numFmtId="4" fontId="43" fillId="0" borderId="17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="70" zoomScaleNormal="70" zoomScalePageLayoutView="0" workbookViewId="0" topLeftCell="A1">
      <pane ySplit="7" topLeftCell="A44" activePane="bottomLeft" state="frozen"/>
      <selection pane="topLeft" activeCell="A1" sqref="A1"/>
      <selection pane="bottomLeft" activeCell="K44" sqref="K44"/>
    </sheetView>
  </sheetViews>
  <sheetFormatPr defaultColWidth="9.140625" defaultRowHeight="12.75"/>
  <cols>
    <col min="1" max="1" width="11.57421875" style="7" customWidth="1"/>
    <col min="2" max="2" width="72.140625" style="7" customWidth="1"/>
    <col min="3" max="3" width="22.28125" style="7" bestFit="1" customWidth="1"/>
    <col min="4" max="4" width="21.57421875" style="7" customWidth="1"/>
    <col min="5" max="5" width="19.421875" style="7" customWidth="1"/>
    <col min="6" max="6" width="13.00390625" style="7" hidden="1" customWidth="1"/>
    <col min="7" max="7" width="16.421875" style="7" customWidth="1"/>
    <col min="8" max="8" width="18.57421875" style="7" customWidth="1"/>
    <col min="9" max="9" width="17.28125" style="7" customWidth="1"/>
    <col min="10" max="10" width="18.00390625" style="7" customWidth="1"/>
    <col min="11" max="11" width="16.28125" style="7" customWidth="1"/>
    <col min="12" max="12" width="20.140625" style="7" customWidth="1"/>
    <col min="13" max="16384" width="9.140625" style="3" customWidth="1"/>
  </cols>
  <sheetData>
    <row r="1" spans="1:12" ht="20.25">
      <c r="A1" s="53"/>
      <c r="B1" s="53"/>
      <c r="C1" s="52" t="s">
        <v>63</v>
      </c>
      <c r="D1" s="52"/>
      <c r="E1" s="52"/>
      <c r="F1" s="52"/>
      <c r="G1" s="52"/>
      <c r="H1" s="52"/>
      <c r="I1" s="52"/>
      <c r="J1" s="52"/>
      <c r="K1" s="52"/>
      <c r="L1" s="52"/>
    </row>
    <row r="2" spans="1:12" ht="20.25">
      <c r="A2" s="53"/>
      <c r="B2" s="53"/>
      <c r="C2" s="52" t="s">
        <v>18</v>
      </c>
      <c r="D2" s="52"/>
      <c r="E2" s="52"/>
      <c r="F2" s="52"/>
      <c r="G2" s="52"/>
      <c r="H2" s="52"/>
      <c r="I2" s="52"/>
      <c r="J2" s="52"/>
      <c r="K2" s="52"/>
      <c r="L2" s="52"/>
    </row>
    <row r="3" spans="1:12" ht="42" customHeight="1">
      <c r="A3" s="53"/>
      <c r="B3" s="53"/>
      <c r="C3" s="52" t="s">
        <v>107</v>
      </c>
      <c r="D3" s="52"/>
      <c r="E3" s="52"/>
      <c r="F3" s="52"/>
      <c r="G3" s="52"/>
      <c r="H3" s="52"/>
      <c r="I3" s="52"/>
      <c r="J3" s="52"/>
      <c r="K3" s="52"/>
      <c r="L3" s="52"/>
    </row>
    <row r="4" spans="1:12" ht="43.5" customHeight="1">
      <c r="A4" s="58" t="s">
        <v>108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21" thickBot="1">
      <c r="A5" s="11" t="s">
        <v>59</v>
      </c>
      <c r="B5" s="11"/>
      <c r="C5" s="11"/>
      <c r="D5" s="11"/>
      <c r="E5" s="11"/>
      <c r="F5" s="11"/>
      <c r="G5" s="11"/>
      <c r="I5" s="11"/>
      <c r="J5" s="11"/>
      <c r="K5" s="6" t="s">
        <v>27</v>
      </c>
      <c r="L5" s="11"/>
    </row>
    <row r="6" spans="1:12" ht="23.25" customHeight="1">
      <c r="A6" s="54" t="s">
        <v>7</v>
      </c>
      <c r="B6" s="60" t="s">
        <v>37</v>
      </c>
      <c r="C6" s="59" t="s">
        <v>60</v>
      </c>
      <c r="D6" s="59"/>
      <c r="E6" s="59"/>
      <c r="F6" s="59"/>
      <c r="G6" s="59"/>
      <c r="H6" s="56" t="s">
        <v>61</v>
      </c>
      <c r="I6" s="56"/>
      <c r="J6" s="56"/>
      <c r="K6" s="56"/>
      <c r="L6" s="18"/>
    </row>
    <row r="7" spans="1:12" ht="119.25" customHeight="1">
      <c r="A7" s="55"/>
      <c r="B7" s="61"/>
      <c r="C7" s="1" t="s">
        <v>109</v>
      </c>
      <c r="D7" s="1" t="s">
        <v>110</v>
      </c>
      <c r="E7" s="1" t="s">
        <v>111</v>
      </c>
      <c r="F7" s="1" t="s">
        <v>28</v>
      </c>
      <c r="G7" s="1" t="s">
        <v>112</v>
      </c>
      <c r="H7" s="1" t="s">
        <v>109</v>
      </c>
      <c r="I7" s="1" t="s">
        <v>110</v>
      </c>
      <c r="J7" s="1" t="s">
        <v>113</v>
      </c>
      <c r="K7" s="1" t="s">
        <v>114</v>
      </c>
      <c r="L7" s="19" t="s">
        <v>115</v>
      </c>
    </row>
    <row r="8" spans="1:12" s="4" customFormat="1" ht="18.75">
      <c r="A8" s="20">
        <v>10000000</v>
      </c>
      <c r="B8" s="21" t="s">
        <v>8</v>
      </c>
      <c r="C8" s="38">
        <f>SUM(C9,C16,C23,C24,C25,C26)</f>
        <v>1951232815</v>
      </c>
      <c r="D8" s="38">
        <f>SUM(D9,D16,D23,D24,D25)</f>
        <v>438904485</v>
      </c>
      <c r="E8" s="38">
        <f>SUM(E9,E15,E16,E23,E24,E25)</f>
        <v>452748413.32</v>
      </c>
      <c r="F8" s="23">
        <v>91.8</v>
      </c>
      <c r="G8" s="40">
        <f>E8/D8*100</f>
        <v>103.15420069585299</v>
      </c>
      <c r="H8" s="38">
        <f>SUM(H26)</f>
        <v>500000</v>
      </c>
      <c r="I8" s="38">
        <f>SUM(I26)</f>
        <v>120800</v>
      </c>
      <c r="J8" s="38">
        <f>SUM(J26)</f>
        <v>192139.75</v>
      </c>
      <c r="K8" s="40">
        <f>J8/I8*100</f>
        <v>159.0560844370861</v>
      </c>
      <c r="L8" s="41">
        <f aca="true" t="shared" si="0" ref="L8:L62">SUM(E8,J8)</f>
        <v>452940553.07</v>
      </c>
    </row>
    <row r="9" spans="1:12" s="5" customFormat="1" ht="37.5">
      <c r="A9" s="20">
        <v>11000000</v>
      </c>
      <c r="B9" s="24" t="s">
        <v>21</v>
      </c>
      <c r="C9" s="38">
        <f>SUM(C10:C11)</f>
        <v>1274322815</v>
      </c>
      <c r="D9" s="38">
        <f>SUM(D10:D11)</f>
        <v>283414330</v>
      </c>
      <c r="E9" s="38">
        <f>SUM(E10:E11)</f>
        <v>285671160.16</v>
      </c>
      <c r="F9" s="23">
        <v>88.2</v>
      </c>
      <c r="G9" s="40">
        <f aca="true" t="shared" si="1" ref="G9:G62">E9/D9*100</f>
        <v>100.79630065282868</v>
      </c>
      <c r="H9" s="38"/>
      <c r="I9" s="38"/>
      <c r="J9" s="38"/>
      <c r="K9" s="40"/>
      <c r="L9" s="41">
        <f t="shared" si="0"/>
        <v>285671160.16</v>
      </c>
    </row>
    <row r="10" spans="1:12" ht="18.75">
      <c r="A10" s="20">
        <v>11010000</v>
      </c>
      <c r="B10" s="21" t="s">
        <v>33</v>
      </c>
      <c r="C10" s="38">
        <v>1272672815</v>
      </c>
      <c r="D10" s="38">
        <v>282466030</v>
      </c>
      <c r="E10" s="38">
        <v>284605564.98</v>
      </c>
      <c r="F10" s="22">
        <v>106.6</v>
      </c>
      <c r="G10" s="40">
        <v>100.8</v>
      </c>
      <c r="H10" s="38"/>
      <c r="I10" s="38"/>
      <c r="J10" s="38"/>
      <c r="K10" s="40"/>
      <c r="L10" s="41">
        <f t="shared" si="0"/>
        <v>284605564.98</v>
      </c>
    </row>
    <row r="11" spans="1:12" ht="39.75" customHeight="1">
      <c r="A11" s="20">
        <v>11020000</v>
      </c>
      <c r="B11" s="21" t="s">
        <v>62</v>
      </c>
      <c r="C11" s="38">
        <v>1650000</v>
      </c>
      <c r="D11" s="38">
        <v>948300</v>
      </c>
      <c r="E11" s="38">
        <v>1065595.18</v>
      </c>
      <c r="F11" s="22">
        <v>80.7</v>
      </c>
      <c r="G11" s="40">
        <v>112.4</v>
      </c>
      <c r="H11" s="38"/>
      <c r="I11" s="38"/>
      <c r="J11" s="38"/>
      <c r="K11" s="40"/>
      <c r="L11" s="41">
        <f t="shared" si="0"/>
        <v>1065595.18</v>
      </c>
    </row>
    <row r="12" spans="1:12" s="5" customFormat="1" ht="1.5" customHeight="1" hidden="1">
      <c r="A12" s="25" t="s">
        <v>14</v>
      </c>
      <c r="B12" s="24" t="s">
        <v>22</v>
      </c>
      <c r="C12" s="39">
        <f aca="true" t="shared" si="2" ref="C12:J12">SUM(C13:C14)</f>
        <v>0</v>
      </c>
      <c r="D12" s="39"/>
      <c r="E12" s="39">
        <f>SUM(E13:E14)</f>
        <v>0</v>
      </c>
      <c r="F12" s="23">
        <f t="shared" si="2"/>
        <v>103.8</v>
      </c>
      <c r="G12" s="40" t="e">
        <f t="shared" si="1"/>
        <v>#DIV/0!</v>
      </c>
      <c r="H12" s="38">
        <f t="shared" si="2"/>
        <v>0</v>
      </c>
      <c r="I12" s="38"/>
      <c r="J12" s="38">
        <f t="shared" si="2"/>
        <v>0</v>
      </c>
      <c r="K12" s="40"/>
      <c r="L12" s="41">
        <f t="shared" si="0"/>
        <v>0</v>
      </c>
    </row>
    <row r="13" spans="1:12" ht="18.75" hidden="1">
      <c r="A13" s="25" t="s">
        <v>23</v>
      </c>
      <c r="B13" s="24" t="s">
        <v>24</v>
      </c>
      <c r="C13" s="38"/>
      <c r="D13" s="38"/>
      <c r="E13" s="38">
        <v>0</v>
      </c>
      <c r="F13" s="22"/>
      <c r="G13" s="40" t="e">
        <f t="shared" si="1"/>
        <v>#DIV/0!</v>
      </c>
      <c r="H13" s="38"/>
      <c r="I13" s="38"/>
      <c r="J13" s="38"/>
      <c r="K13" s="40"/>
      <c r="L13" s="41">
        <f t="shared" si="0"/>
        <v>0</v>
      </c>
    </row>
    <row r="14" spans="1:12" ht="18.75" hidden="1">
      <c r="A14" s="25" t="s">
        <v>29</v>
      </c>
      <c r="B14" s="24" t="s">
        <v>30</v>
      </c>
      <c r="C14" s="38"/>
      <c r="D14" s="38"/>
      <c r="E14" s="38"/>
      <c r="F14" s="22">
        <v>103.8</v>
      </c>
      <c r="G14" s="40" t="e">
        <f t="shared" si="1"/>
        <v>#DIV/0!</v>
      </c>
      <c r="H14" s="38"/>
      <c r="I14" s="38"/>
      <c r="J14" s="38"/>
      <c r="K14" s="40"/>
      <c r="L14" s="41">
        <f t="shared" si="0"/>
        <v>0</v>
      </c>
    </row>
    <row r="15" spans="1:12" ht="37.5">
      <c r="A15" s="25" t="s">
        <v>89</v>
      </c>
      <c r="B15" s="24" t="s">
        <v>90</v>
      </c>
      <c r="C15" s="38"/>
      <c r="D15" s="38"/>
      <c r="E15" s="38">
        <v>-334912.77</v>
      </c>
      <c r="F15" s="22"/>
      <c r="G15" s="40"/>
      <c r="H15" s="38"/>
      <c r="I15" s="38"/>
      <c r="J15" s="38"/>
      <c r="K15" s="40"/>
      <c r="L15" s="41">
        <v>-334912.77</v>
      </c>
    </row>
    <row r="16" spans="1:12" ht="19.5">
      <c r="A16" s="25" t="s">
        <v>78</v>
      </c>
      <c r="B16" s="26" t="s">
        <v>39</v>
      </c>
      <c r="C16" s="38">
        <f>SUM(C17:C22)</f>
        <v>525805000</v>
      </c>
      <c r="D16" s="38">
        <f>SUM(D17:D22)</f>
        <v>128449005</v>
      </c>
      <c r="E16" s="38">
        <f>SUM(E17:E22)</f>
        <v>133490315.21000001</v>
      </c>
      <c r="F16" s="22">
        <v>168.4</v>
      </c>
      <c r="G16" s="40">
        <f t="shared" si="1"/>
        <v>103.92475613960576</v>
      </c>
      <c r="H16" s="38"/>
      <c r="I16" s="38"/>
      <c r="J16" s="38"/>
      <c r="K16" s="40"/>
      <c r="L16" s="41">
        <f t="shared" si="0"/>
        <v>133490315.21000001</v>
      </c>
    </row>
    <row r="17" spans="1:12" ht="37.5">
      <c r="A17" s="20" t="s">
        <v>45</v>
      </c>
      <c r="B17" s="24" t="s">
        <v>35</v>
      </c>
      <c r="C17" s="38">
        <v>25000000</v>
      </c>
      <c r="D17" s="38">
        <v>3168845</v>
      </c>
      <c r="E17" s="38">
        <v>3350554.38</v>
      </c>
      <c r="F17" s="22"/>
      <c r="G17" s="40">
        <f t="shared" si="1"/>
        <v>105.73424638945737</v>
      </c>
      <c r="H17" s="38"/>
      <c r="I17" s="38"/>
      <c r="J17" s="38"/>
      <c r="K17" s="40"/>
      <c r="L17" s="41">
        <f t="shared" si="0"/>
        <v>3350554.38</v>
      </c>
    </row>
    <row r="18" spans="1:12" ht="37.5">
      <c r="A18" s="20" t="s">
        <v>46</v>
      </c>
      <c r="B18" s="24" t="s">
        <v>40</v>
      </c>
      <c r="C18" s="38">
        <v>162300000</v>
      </c>
      <c r="D18" s="38">
        <v>39924500</v>
      </c>
      <c r="E18" s="38">
        <v>40864546.66</v>
      </c>
      <c r="F18" s="22"/>
      <c r="G18" s="40">
        <f t="shared" si="1"/>
        <v>102.35456088366792</v>
      </c>
      <c r="H18" s="38"/>
      <c r="I18" s="38"/>
      <c r="J18" s="38"/>
      <c r="K18" s="40"/>
      <c r="L18" s="41">
        <f t="shared" si="0"/>
        <v>40864546.66</v>
      </c>
    </row>
    <row r="19" spans="1:12" ht="18.75">
      <c r="A19" s="25" t="s">
        <v>43</v>
      </c>
      <c r="B19" s="24" t="s">
        <v>41</v>
      </c>
      <c r="C19" s="38">
        <v>2170000</v>
      </c>
      <c r="D19" s="38">
        <v>687250</v>
      </c>
      <c r="E19" s="38">
        <v>335455.63</v>
      </c>
      <c r="F19" s="22"/>
      <c r="G19" s="40">
        <f t="shared" si="1"/>
        <v>48.811295743906875</v>
      </c>
      <c r="H19" s="38"/>
      <c r="I19" s="38"/>
      <c r="J19" s="38"/>
      <c r="K19" s="40"/>
      <c r="L19" s="41">
        <f t="shared" si="0"/>
        <v>335455.63</v>
      </c>
    </row>
    <row r="20" spans="1:12" ht="37.5">
      <c r="A20" s="20" t="s">
        <v>44</v>
      </c>
      <c r="B20" s="24" t="s">
        <v>42</v>
      </c>
      <c r="C20" s="38">
        <v>450000</v>
      </c>
      <c r="D20" s="38">
        <v>64210</v>
      </c>
      <c r="E20" s="38">
        <v>113476.28</v>
      </c>
      <c r="F20" s="22"/>
      <c r="G20" s="40">
        <f t="shared" si="1"/>
        <v>176.72680267871047</v>
      </c>
      <c r="H20" s="38"/>
      <c r="I20" s="38"/>
      <c r="J20" s="38"/>
      <c r="K20" s="40"/>
      <c r="L20" s="41">
        <f t="shared" si="0"/>
        <v>113476.28</v>
      </c>
    </row>
    <row r="21" spans="1:12" ht="18.75">
      <c r="A21" s="20">
        <v>1802000</v>
      </c>
      <c r="B21" s="24" t="s">
        <v>91</v>
      </c>
      <c r="C21" s="38"/>
      <c r="D21" s="38"/>
      <c r="E21" s="38">
        <v>8762.46</v>
      </c>
      <c r="F21" s="22"/>
      <c r="G21" s="40"/>
      <c r="H21" s="38"/>
      <c r="I21" s="38"/>
      <c r="J21" s="38"/>
      <c r="K21" s="40"/>
      <c r="L21" s="41">
        <f t="shared" si="0"/>
        <v>8762.46</v>
      </c>
    </row>
    <row r="22" spans="1:12" ht="37.5">
      <c r="A22" s="20" t="s">
        <v>47</v>
      </c>
      <c r="B22" s="24" t="s">
        <v>106</v>
      </c>
      <c r="C22" s="38">
        <v>335885000</v>
      </c>
      <c r="D22" s="38">
        <v>84604200</v>
      </c>
      <c r="E22" s="38">
        <v>88817519.8</v>
      </c>
      <c r="F22" s="22"/>
      <c r="G22" s="40">
        <f t="shared" si="1"/>
        <v>104.98003621569613</v>
      </c>
      <c r="H22" s="38"/>
      <c r="I22" s="38"/>
      <c r="J22" s="38"/>
      <c r="K22" s="40"/>
      <c r="L22" s="41">
        <f t="shared" si="0"/>
        <v>88817519.8</v>
      </c>
    </row>
    <row r="23" spans="1:12" ht="37.5">
      <c r="A23" s="20">
        <v>14040000</v>
      </c>
      <c r="B23" s="27" t="s">
        <v>50</v>
      </c>
      <c r="C23" s="38">
        <v>80855000</v>
      </c>
      <c r="D23" s="38">
        <v>18941150</v>
      </c>
      <c r="E23" s="38">
        <v>20500520.8</v>
      </c>
      <c r="F23" s="22"/>
      <c r="G23" s="40">
        <f t="shared" si="1"/>
        <v>108.2327144867128</v>
      </c>
      <c r="H23" s="38"/>
      <c r="I23" s="38"/>
      <c r="J23" s="38"/>
      <c r="K23" s="40"/>
      <c r="L23" s="41">
        <f t="shared" si="0"/>
        <v>20500520.8</v>
      </c>
    </row>
    <row r="24" spans="1:12" ht="18.75">
      <c r="A24" s="20">
        <v>14021900</v>
      </c>
      <c r="B24" s="27" t="s">
        <v>64</v>
      </c>
      <c r="C24" s="38">
        <v>12250000</v>
      </c>
      <c r="D24" s="38">
        <v>2100000</v>
      </c>
      <c r="E24" s="38">
        <v>3170637.28</v>
      </c>
      <c r="F24" s="22"/>
      <c r="G24" s="40">
        <v>150.98</v>
      </c>
      <c r="H24" s="38"/>
      <c r="I24" s="38"/>
      <c r="J24" s="38"/>
      <c r="K24" s="40"/>
      <c r="L24" s="41">
        <f t="shared" si="0"/>
        <v>3170637.28</v>
      </c>
    </row>
    <row r="25" spans="1:12" ht="18.75">
      <c r="A25" s="20">
        <v>14031900</v>
      </c>
      <c r="B25" s="27" t="s">
        <v>64</v>
      </c>
      <c r="C25" s="38">
        <v>58000000</v>
      </c>
      <c r="D25" s="38">
        <v>6000000</v>
      </c>
      <c r="E25" s="38">
        <v>10250692.64</v>
      </c>
      <c r="F25" s="22"/>
      <c r="G25" s="40">
        <v>170.84</v>
      </c>
      <c r="H25" s="38"/>
      <c r="I25" s="38"/>
      <c r="J25" s="38"/>
      <c r="K25" s="40"/>
      <c r="L25" s="41">
        <f t="shared" si="0"/>
        <v>10250692.64</v>
      </c>
    </row>
    <row r="26" spans="1:12" ht="18.75">
      <c r="A26" s="20">
        <v>19010000</v>
      </c>
      <c r="B26" s="27" t="s">
        <v>31</v>
      </c>
      <c r="C26" s="38"/>
      <c r="D26" s="38"/>
      <c r="E26" s="38">
        <v>0</v>
      </c>
      <c r="F26" s="22"/>
      <c r="G26" s="40"/>
      <c r="H26" s="38">
        <v>500000</v>
      </c>
      <c r="I26" s="38">
        <v>120800</v>
      </c>
      <c r="J26" s="38">
        <v>192139.75</v>
      </c>
      <c r="K26" s="40">
        <f>J26/I26*100</f>
        <v>159.0560844370861</v>
      </c>
      <c r="L26" s="41">
        <f t="shared" si="0"/>
        <v>192139.75</v>
      </c>
    </row>
    <row r="27" spans="1:12" s="4" customFormat="1" ht="18.75">
      <c r="A27" s="25" t="s">
        <v>79</v>
      </c>
      <c r="B27" s="21" t="s">
        <v>9</v>
      </c>
      <c r="C27" s="38">
        <f>SUM(C28,C29,C30,C34,C35,,C40)</f>
        <v>59580000</v>
      </c>
      <c r="D27" s="38">
        <f>SUM(D28,D29,D30,D35,D34,D40)</f>
        <v>13159015</v>
      </c>
      <c r="E27" s="38">
        <f>SUM(E28,E29,E30,E35,E34,E40)</f>
        <v>13147992.569999998</v>
      </c>
      <c r="F27" s="38">
        <f>SUM(F28,F29,F30,F35,F38)</f>
        <v>325.6</v>
      </c>
      <c r="G27" s="40">
        <f t="shared" si="1"/>
        <v>99.91623666361045</v>
      </c>
      <c r="H27" s="38">
        <f>SUM(H40)</f>
        <v>160730834.4</v>
      </c>
      <c r="I27" s="38">
        <f>SUM(I40)</f>
        <v>39659358.5</v>
      </c>
      <c r="J27" s="38">
        <f>SUM(J40,J39)</f>
        <v>38802714.72</v>
      </c>
      <c r="K27" s="40">
        <f>J27/I27*100</f>
        <v>97.83999587386165</v>
      </c>
      <c r="L27" s="41">
        <f>SUM(E27,J27)</f>
        <v>51950707.29</v>
      </c>
    </row>
    <row r="28" spans="1:12" ht="69" customHeight="1">
      <c r="A28" s="25" t="s">
        <v>1</v>
      </c>
      <c r="B28" s="28" t="s">
        <v>0</v>
      </c>
      <c r="C28" s="38">
        <v>1500000</v>
      </c>
      <c r="D28" s="38">
        <v>292815</v>
      </c>
      <c r="E28" s="38">
        <v>131915.97</v>
      </c>
      <c r="F28" s="22">
        <v>31.3</v>
      </c>
      <c r="G28" s="40">
        <f t="shared" si="1"/>
        <v>45.05096050407254</v>
      </c>
      <c r="H28" s="38"/>
      <c r="I28" s="38"/>
      <c r="J28" s="38"/>
      <c r="K28" s="40"/>
      <c r="L28" s="41">
        <f t="shared" si="0"/>
        <v>131915.97</v>
      </c>
    </row>
    <row r="29" spans="1:12" ht="30.75" customHeight="1">
      <c r="A29" s="25" t="s">
        <v>65</v>
      </c>
      <c r="B29" s="28" t="s">
        <v>66</v>
      </c>
      <c r="C29" s="38">
        <v>7500000</v>
      </c>
      <c r="D29" s="38">
        <v>1276000</v>
      </c>
      <c r="E29" s="38">
        <v>460852.46</v>
      </c>
      <c r="F29" s="22"/>
      <c r="G29" s="40">
        <f t="shared" si="1"/>
        <v>36.11696394984326</v>
      </c>
      <c r="H29" s="38"/>
      <c r="I29" s="38"/>
      <c r="J29" s="38"/>
      <c r="K29" s="40"/>
      <c r="L29" s="41">
        <f t="shared" si="0"/>
        <v>460852.46</v>
      </c>
    </row>
    <row r="30" spans="1:12" ht="30.75" customHeight="1">
      <c r="A30" s="25" t="s">
        <v>80</v>
      </c>
      <c r="B30" s="24" t="s">
        <v>11</v>
      </c>
      <c r="C30" s="38">
        <f>SUM(C32:C33)</f>
        <v>2350000</v>
      </c>
      <c r="D30" s="38">
        <f>SUM(D32:D33)</f>
        <v>441100</v>
      </c>
      <c r="E30" s="38">
        <f>SUM(E31:E33)</f>
        <v>474766.55999999994</v>
      </c>
      <c r="F30" s="23">
        <v>110.4</v>
      </c>
      <c r="G30" s="40">
        <f>E30/D30*100</f>
        <v>107.63240988437994</v>
      </c>
      <c r="H30" s="38"/>
      <c r="I30" s="38"/>
      <c r="J30" s="38"/>
      <c r="K30" s="40"/>
      <c r="L30" s="41">
        <f>SUM(E30,J30)</f>
        <v>474766.55999999994</v>
      </c>
    </row>
    <row r="31" spans="1:12" ht="30.75" customHeight="1">
      <c r="A31" s="25" t="s">
        <v>92</v>
      </c>
      <c r="B31" s="24" t="s">
        <v>93</v>
      </c>
      <c r="C31" s="38"/>
      <c r="D31" s="38"/>
      <c r="E31" s="38">
        <v>6064.42</v>
      </c>
      <c r="F31" s="23"/>
      <c r="G31" s="40"/>
      <c r="H31" s="38"/>
      <c r="I31" s="38"/>
      <c r="J31" s="38"/>
      <c r="K31" s="40"/>
      <c r="L31" s="41">
        <v>6064.42</v>
      </c>
    </row>
    <row r="32" spans="1:12" ht="67.5" customHeight="1">
      <c r="A32" s="20" t="s">
        <v>58</v>
      </c>
      <c r="B32" s="24" t="s">
        <v>34</v>
      </c>
      <c r="C32" s="38">
        <v>620000</v>
      </c>
      <c r="D32" s="38">
        <v>70000</v>
      </c>
      <c r="E32" s="38">
        <v>325104.93</v>
      </c>
      <c r="F32" s="22">
        <v>83.8</v>
      </c>
      <c r="G32" s="40">
        <f>E32/D32*100</f>
        <v>464.43561428571434</v>
      </c>
      <c r="H32" s="38"/>
      <c r="I32" s="38"/>
      <c r="J32" s="38"/>
      <c r="K32" s="40"/>
      <c r="L32" s="41">
        <f>SUM(E32,J32)</f>
        <v>325104.93</v>
      </c>
    </row>
    <row r="33" spans="1:12" ht="30.75" customHeight="1">
      <c r="A33" s="25" t="s">
        <v>5</v>
      </c>
      <c r="B33" s="24" t="s">
        <v>67</v>
      </c>
      <c r="C33" s="38">
        <v>1730000</v>
      </c>
      <c r="D33" s="38">
        <v>371100</v>
      </c>
      <c r="E33" s="38">
        <v>143597.21</v>
      </c>
      <c r="F33" s="22"/>
      <c r="G33" s="40">
        <f>E33/D33*100</f>
        <v>38.69501751549447</v>
      </c>
      <c r="H33" s="38"/>
      <c r="I33" s="38"/>
      <c r="J33" s="38"/>
      <c r="K33" s="40"/>
      <c r="L33" s="41">
        <f>SUM(E33,J33)</f>
        <v>143597.21</v>
      </c>
    </row>
    <row r="34" spans="1:12" ht="30.75" customHeight="1">
      <c r="A34" s="25" t="s">
        <v>94</v>
      </c>
      <c r="B34" s="24" t="s">
        <v>95</v>
      </c>
      <c r="C34" s="38">
        <v>9600000</v>
      </c>
      <c r="D34" s="38">
        <v>1946500</v>
      </c>
      <c r="E34" s="38">
        <v>2274442.46</v>
      </c>
      <c r="F34" s="22"/>
      <c r="G34" s="40">
        <f>E34/D34*100</f>
        <v>116.84780169535063</v>
      </c>
      <c r="H34" s="38"/>
      <c r="I34" s="38"/>
      <c r="J34" s="38"/>
      <c r="K34" s="40"/>
      <c r="L34" s="41">
        <f>SUM(E34,J34)</f>
        <v>2274442.46</v>
      </c>
    </row>
    <row r="35" spans="1:12" s="5" customFormat="1" ht="40.5" customHeight="1">
      <c r="A35" s="25" t="s">
        <v>81</v>
      </c>
      <c r="B35" s="24" t="s">
        <v>10</v>
      </c>
      <c r="C35" s="38">
        <f>SUM(C36:C38)</f>
        <v>35630000</v>
      </c>
      <c r="D35" s="38">
        <f>SUM(D36:D38)</f>
        <v>8539500</v>
      </c>
      <c r="E35" s="38">
        <f>SUM(E36:E38)</f>
        <v>8442423.61</v>
      </c>
      <c r="F35" s="23">
        <v>98.9</v>
      </c>
      <c r="G35" s="40">
        <f t="shared" si="1"/>
        <v>98.86320756484571</v>
      </c>
      <c r="H35" s="38"/>
      <c r="I35" s="38"/>
      <c r="J35" s="38"/>
      <c r="K35" s="40"/>
      <c r="L35" s="41">
        <f t="shared" si="0"/>
        <v>8442423.61</v>
      </c>
    </row>
    <row r="36" spans="1:12" s="5" customFormat="1" ht="40.5" customHeight="1">
      <c r="A36" s="25" t="s">
        <v>96</v>
      </c>
      <c r="B36" s="24" t="s">
        <v>2</v>
      </c>
      <c r="C36" s="38">
        <v>25000000</v>
      </c>
      <c r="D36" s="38">
        <v>6037440</v>
      </c>
      <c r="E36" s="38">
        <v>5741143.46</v>
      </c>
      <c r="F36" s="23"/>
      <c r="G36" s="40">
        <f t="shared" si="1"/>
        <v>95.09234808130599</v>
      </c>
      <c r="H36" s="38"/>
      <c r="I36" s="38"/>
      <c r="J36" s="38"/>
      <c r="K36" s="40"/>
      <c r="L36" s="41">
        <f t="shared" si="0"/>
        <v>5741143.46</v>
      </c>
    </row>
    <row r="37" spans="1:12" ht="37.5">
      <c r="A37" s="25" t="s">
        <v>3</v>
      </c>
      <c r="B37" s="24" t="s">
        <v>16</v>
      </c>
      <c r="C37" s="38">
        <v>9730000</v>
      </c>
      <c r="D37" s="38">
        <v>2266500</v>
      </c>
      <c r="E37" s="38">
        <v>2584023.34</v>
      </c>
      <c r="F37" s="22">
        <v>98.3</v>
      </c>
      <c r="G37" s="40">
        <f t="shared" si="1"/>
        <v>114.00941275093757</v>
      </c>
      <c r="H37" s="38"/>
      <c r="I37" s="38"/>
      <c r="J37" s="38"/>
      <c r="K37" s="40"/>
      <c r="L37" s="41">
        <f t="shared" si="0"/>
        <v>2584023.34</v>
      </c>
    </row>
    <row r="38" spans="1:12" ht="18.75">
      <c r="A38" s="25" t="s">
        <v>4</v>
      </c>
      <c r="B38" s="24" t="s">
        <v>19</v>
      </c>
      <c r="C38" s="38">
        <v>900000</v>
      </c>
      <c r="D38" s="38">
        <v>235560</v>
      </c>
      <c r="E38" s="38">
        <v>117256.81</v>
      </c>
      <c r="F38" s="22">
        <v>85</v>
      </c>
      <c r="G38" s="40">
        <f t="shared" si="1"/>
        <v>49.77789522839192</v>
      </c>
      <c r="H38" s="38"/>
      <c r="I38" s="38"/>
      <c r="J38" s="38"/>
      <c r="K38" s="40"/>
      <c r="L38" s="41">
        <f t="shared" si="0"/>
        <v>117256.81</v>
      </c>
    </row>
    <row r="39" spans="1:12" ht="46.5" customHeight="1">
      <c r="A39" s="25" t="s">
        <v>103</v>
      </c>
      <c r="B39" s="24" t="s">
        <v>104</v>
      </c>
      <c r="C39" s="38"/>
      <c r="D39" s="38"/>
      <c r="E39" s="38"/>
      <c r="F39" s="22"/>
      <c r="G39" s="40"/>
      <c r="H39" s="38"/>
      <c r="I39" s="38"/>
      <c r="J39" s="38">
        <v>7439.25</v>
      </c>
      <c r="K39" s="40"/>
      <c r="L39" s="41">
        <v>7439.25</v>
      </c>
    </row>
    <row r="40" spans="1:12" ht="18.75">
      <c r="A40" s="25" t="s">
        <v>82</v>
      </c>
      <c r="B40" s="24" t="s">
        <v>49</v>
      </c>
      <c r="C40" s="38">
        <f>SUM(C41:C43)</f>
        <v>3000000</v>
      </c>
      <c r="D40" s="38">
        <f>SUM(D41:D43)</f>
        <v>663100</v>
      </c>
      <c r="E40" s="38">
        <f>SUM(E41:E43)</f>
        <v>1363591.51</v>
      </c>
      <c r="F40" s="22">
        <v>585.9</v>
      </c>
      <c r="G40" s="40">
        <f t="shared" si="1"/>
        <v>205.6388945860353</v>
      </c>
      <c r="H40" s="38">
        <f>SUM(H41:H44)</f>
        <v>160730834.4</v>
      </c>
      <c r="I40" s="38">
        <f>SUM(I41:I44)</f>
        <v>39659358.5</v>
      </c>
      <c r="J40" s="38">
        <f>SUM(J41:J44)</f>
        <v>38795275.47</v>
      </c>
      <c r="K40" s="40">
        <f>J40/I40*100</f>
        <v>97.82123800615685</v>
      </c>
      <c r="L40" s="41">
        <f t="shared" si="0"/>
        <v>40158866.98</v>
      </c>
    </row>
    <row r="41" spans="1:12" ht="56.25">
      <c r="A41" s="20" t="s">
        <v>105</v>
      </c>
      <c r="B41" s="24" t="s">
        <v>12</v>
      </c>
      <c r="C41" s="38">
        <v>1000000</v>
      </c>
      <c r="D41" s="38">
        <v>197500</v>
      </c>
      <c r="E41" s="38">
        <v>453815.42</v>
      </c>
      <c r="F41" s="22"/>
      <c r="G41" s="40">
        <f t="shared" si="1"/>
        <v>229.77995949367087</v>
      </c>
      <c r="H41" s="38"/>
      <c r="I41" s="38"/>
      <c r="J41" s="38">
        <v>637.21</v>
      </c>
      <c r="K41" s="40"/>
      <c r="L41" s="41">
        <f t="shared" si="0"/>
        <v>454452.63</v>
      </c>
    </row>
    <row r="42" spans="1:12" ht="18.75">
      <c r="A42" s="20">
        <v>24062200</v>
      </c>
      <c r="B42" s="24" t="s">
        <v>97</v>
      </c>
      <c r="C42" s="38">
        <v>2000000</v>
      </c>
      <c r="D42" s="38">
        <v>465600</v>
      </c>
      <c r="E42" s="38">
        <v>909776.09</v>
      </c>
      <c r="F42" s="22"/>
      <c r="G42" s="40">
        <f t="shared" si="1"/>
        <v>195.39864475945018</v>
      </c>
      <c r="H42" s="38"/>
      <c r="I42" s="38"/>
      <c r="J42" s="38"/>
      <c r="K42" s="40"/>
      <c r="L42" s="41">
        <v>909776.09</v>
      </c>
    </row>
    <row r="43" spans="1:12" ht="37.5" customHeight="1">
      <c r="A43" s="25" t="s">
        <v>6</v>
      </c>
      <c r="B43" s="24" t="s">
        <v>48</v>
      </c>
      <c r="C43" s="38"/>
      <c r="D43" s="38"/>
      <c r="E43" s="38"/>
      <c r="F43" s="22"/>
      <c r="G43" s="40"/>
      <c r="H43" s="38">
        <v>12000000</v>
      </c>
      <c r="I43" s="38">
        <v>3000000</v>
      </c>
      <c r="J43" s="38">
        <v>4677351.51</v>
      </c>
      <c r="K43" s="40">
        <f>J43/I43*100</f>
        <v>155.91171699999998</v>
      </c>
      <c r="L43" s="41">
        <f t="shared" si="0"/>
        <v>4677351.51</v>
      </c>
    </row>
    <row r="44" spans="1:12" ht="18.75">
      <c r="A44" s="25" t="s">
        <v>83</v>
      </c>
      <c r="B44" s="24" t="s">
        <v>13</v>
      </c>
      <c r="C44" s="38"/>
      <c r="D44" s="38"/>
      <c r="E44" s="38"/>
      <c r="F44" s="22"/>
      <c r="G44" s="40"/>
      <c r="H44" s="38">
        <v>148730834.4</v>
      </c>
      <c r="I44" s="38">
        <v>36659358.5</v>
      </c>
      <c r="J44" s="38">
        <v>34117286.75</v>
      </c>
      <c r="K44" s="40">
        <f>J44/I44*100</f>
        <v>93.06569494389817</v>
      </c>
      <c r="L44" s="41">
        <f t="shared" si="0"/>
        <v>34117286.75</v>
      </c>
    </row>
    <row r="45" spans="1:12" ht="18.75">
      <c r="A45" s="25" t="s">
        <v>84</v>
      </c>
      <c r="B45" s="24" t="s">
        <v>53</v>
      </c>
      <c r="C45" s="38">
        <f>SUM(C46:C47)</f>
        <v>60000</v>
      </c>
      <c r="D45" s="38">
        <f>SUM(D46:D47)</f>
        <v>6250</v>
      </c>
      <c r="E45" s="38">
        <f>SUM(E46:E47)</f>
        <v>11712.26</v>
      </c>
      <c r="F45" s="22"/>
      <c r="G45" s="40">
        <f t="shared" si="1"/>
        <v>187.39616</v>
      </c>
      <c r="H45" s="38">
        <f>SUM(H47:H48)</f>
        <v>5243064</v>
      </c>
      <c r="I45" s="38">
        <f>SUM(I47:I48)</f>
        <v>75100</v>
      </c>
      <c r="J45" s="38">
        <f>SUM(J47:J48)</f>
        <v>2818251</v>
      </c>
      <c r="K45" s="40">
        <f>J45/I45*100</f>
        <v>3752.664447403462</v>
      </c>
      <c r="L45" s="41">
        <f t="shared" si="0"/>
        <v>2829963.26</v>
      </c>
    </row>
    <row r="46" spans="1:12" ht="75">
      <c r="A46" s="25" t="s">
        <v>51</v>
      </c>
      <c r="B46" s="24" t="s">
        <v>52</v>
      </c>
      <c r="C46" s="38">
        <v>60000</v>
      </c>
      <c r="D46" s="38">
        <v>6250</v>
      </c>
      <c r="E46" s="38">
        <v>11712.26</v>
      </c>
      <c r="F46" s="22"/>
      <c r="G46" s="40">
        <f>E46/D46*100</f>
        <v>187.39616</v>
      </c>
      <c r="H46" s="38"/>
      <c r="I46" s="38"/>
      <c r="J46" s="38"/>
      <c r="K46" s="40"/>
      <c r="L46" s="41">
        <f>SUM(E46,J46)</f>
        <v>11712.26</v>
      </c>
    </row>
    <row r="47" spans="1:12" ht="37.5">
      <c r="A47" s="25" t="s">
        <v>85</v>
      </c>
      <c r="B47" s="24" t="s">
        <v>15</v>
      </c>
      <c r="C47" s="38"/>
      <c r="D47" s="38"/>
      <c r="E47" s="38"/>
      <c r="F47" s="22"/>
      <c r="G47" s="40"/>
      <c r="H47" s="38">
        <v>500000</v>
      </c>
      <c r="I47" s="38">
        <v>25100</v>
      </c>
      <c r="J47" s="38">
        <v>0</v>
      </c>
      <c r="K47" s="40">
        <f>J47/I47*100</f>
        <v>0</v>
      </c>
      <c r="L47" s="41">
        <f t="shared" si="0"/>
        <v>0</v>
      </c>
    </row>
    <row r="48" spans="1:12" ht="18.75">
      <c r="A48" s="25" t="s">
        <v>86</v>
      </c>
      <c r="B48" s="24" t="s">
        <v>36</v>
      </c>
      <c r="C48" s="38"/>
      <c r="D48" s="38"/>
      <c r="E48" s="38"/>
      <c r="F48" s="22"/>
      <c r="G48" s="40"/>
      <c r="H48" s="38">
        <v>4743064</v>
      </c>
      <c r="I48" s="38">
        <v>50000</v>
      </c>
      <c r="J48" s="38">
        <v>2818251</v>
      </c>
      <c r="K48" s="40">
        <f>J48/I48*100</f>
        <v>5636.502</v>
      </c>
      <c r="L48" s="41">
        <f t="shared" si="0"/>
        <v>2818251</v>
      </c>
    </row>
    <row r="49" spans="1:12" ht="24.75" customHeight="1">
      <c r="A49" s="25" t="s">
        <v>87</v>
      </c>
      <c r="B49" s="24" t="s">
        <v>32</v>
      </c>
      <c r="C49" s="38"/>
      <c r="D49" s="38"/>
      <c r="E49" s="38"/>
      <c r="F49" s="22"/>
      <c r="G49" s="40"/>
      <c r="H49" s="38">
        <v>4201500</v>
      </c>
      <c r="I49" s="38">
        <v>1047515</v>
      </c>
      <c r="J49" s="38">
        <v>882844.32</v>
      </c>
      <c r="K49" s="40">
        <f>J49/I49*100</f>
        <v>84.2798737965566</v>
      </c>
      <c r="L49" s="41">
        <f t="shared" si="0"/>
        <v>882844.32</v>
      </c>
    </row>
    <row r="50" spans="1:12" s="4" customFormat="1" ht="18.75">
      <c r="A50" s="29"/>
      <c r="B50" s="30" t="s">
        <v>54</v>
      </c>
      <c r="C50" s="42">
        <f>SUM(C8,C27,C45)</f>
        <v>2010872815</v>
      </c>
      <c r="D50" s="42">
        <f>SUM(D8,D27,D45)</f>
        <v>452069750</v>
      </c>
      <c r="E50" s="42">
        <f>SUM(E8,E27,E45)</f>
        <v>465908118.15</v>
      </c>
      <c r="F50" s="43">
        <v>92.2</v>
      </c>
      <c r="G50" s="44">
        <f t="shared" si="1"/>
        <v>103.06111350073743</v>
      </c>
      <c r="H50" s="42">
        <f>SUM(H8,H27,H45,H49)</f>
        <v>170675398.4</v>
      </c>
      <c r="I50" s="42">
        <f>SUM(I8,I27,I45,I49)</f>
        <v>40902773.5</v>
      </c>
      <c r="J50" s="42">
        <f>SUM(J8,J27,J45,J49)</f>
        <v>42695949.79</v>
      </c>
      <c r="K50" s="44">
        <f>J50/I50*100</f>
        <v>104.38399682114465</v>
      </c>
      <c r="L50" s="45">
        <f t="shared" si="0"/>
        <v>508604067.94</v>
      </c>
    </row>
    <row r="51" spans="1:12" s="4" customFormat="1" ht="18.75">
      <c r="A51" s="29" t="s">
        <v>88</v>
      </c>
      <c r="B51" s="30" t="s">
        <v>73</v>
      </c>
      <c r="C51" s="38">
        <f>SUM(C52,C53,C56)</f>
        <v>527487027</v>
      </c>
      <c r="D51" s="38">
        <f>SUM(D52,D53,D56)</f>
        <v>157773167</v>
      </c>
      <c r="E51" s="38">
        <f>SUM(E52,E53,E56)</f>
        <v>157773167</v>
      </c>
      <c r="F51" s="31"/>
      <c r="G51" s="40">
        <f t="shared" si="1"/>
        <v>100</v>
      </c>
      <c r="H51" s="38"/>
      <c r="I51" s="38"/>
      <c r="J51" s="38"/>
      <c r="K51" s="40"/>
      <c r="L51" s="41">
        <f t="shared" si="0"/>
        <v>157773167</v>
      </c>
    </row>
    <row r="52" spans="1:12" s="4" customFormat="1" ht="87.75" customHeight="1">
      <c r="A52" s="29" t="s">
        <v>74</v>
      </c>
      <c r="B52" s="37" t="s">
        <v>75</v>
      </c>
      <c r="C52" s="38">
        <v>9230100</v>
      </c>
      <c r="D52" s="38">
        <v>2305583</v>
      </c>
      <c r="E52" s="38">
        <v>2305583</v>
      </c>
      <c r="F52" s="31"/>
      <c r="G52" s="40">
        <f t="shared" si="1"/>
        <v>100</v>
      </c>
      <c r="H52" s="38"/>
      <c r="I52" s="38"/>
      <c r="J52" s="38"/>
      <c r="K52" s="40"/>
      <c r="L52" s="41">
        <f t="shared" si="0"/>
        <v>2305583</v>
      </c>
    </row>
    <row r="53" spans="1:12" s="4" customFormat="1" ht="39">
      <c r="A53" s="32" t="s">
        <v>25</v>
      </c>
      <c r="B53" s="33" t="s">
        <v>76</v>
      </c>
      <c r="C53" s="38">
        <f>SUM(C54:C55)</f>
        <v>500998000</v>
      </c>
      <c r="D53" s="38">
        <f>SUM(D54:D55)</f>
        <v>148365700</v>
      </c>
      <c r="E53" s="38">
        <f>SUM(E54:E55)</f>
        <v>148365700</v>
      </c>
      <c r="F53" s="34">
        <f>SUM(F57:F61)</f>
        <v>43.4</v>
      </c>
      <c r="G53" s="40">
        <f t="shared" si="1"/>
        <v>100</v>
      </c>
      <c r="H53" s="38"/>
      <c r="I53" s="38"/>
      <c r="J53" s="38"/>
      <c r="K53" s="40"/>
      <c r="L53" s="41">
        <f t="shared" si="0"/>
        <v>148365700</v>
      </c>
    </row>
    <row r="54" spans="1:12" s="4" customFormat="1" ht="37.5">
      <c r="A54" s="25" t="s">
        <v>56</v>
      </c>
      <c r="B54" s="24" t="s">
        <v>55</v>
      </c>
      <c r="C54" s="38">
        <v>448255300</v>
      </c>
      <c r="D54" s="38">
        <v>95623000</v>
      </c>
      <c r="E54" s="38">
        <v>95623000</v>
      </c>
      <c r="F54" s="23"/>
      <c r="G54" s="40">
        <f t="shared" si="1"/>
        <v>100</v>
      </c>
      <c r="H54" s="38"/>
      <c r="I54" s="38"/>
      <c r="J54" s="38"/>
      <c r="K54" s="40"/>
      <c r="L54" s="41">
        <f t="shared" si="0"/>
        <v>95623000</v>
      </c>
    </row>
    <row r="55" spans="1:12" s="4" customFormat="1" ht="37.5">
      <c r="A55" s="25" t="s">
        <v>102</v>
      </c>
      <c r="B55" s="24" t="s">
        <v>57</v>
      </c>
      <c r="C55" s="38">
        <v>52742700</v>
      </c>
      <c r="D55" s="38">
        <v>52742700</v>
      </c>
      <c r="E55" s="38">
        <v>52742700</v>
      </c>
      <c r="F55" s="23"/>
      <c r="G55" s="40">
        <f t="shared" si="1"/>
        <v>100</v>
      </c>
      <c r="H55" s="38"/>
      <c r="I55" s="38"/>
      <c r="J55" s="38"/>
      <c r="K55" s="40"/>
      <c r="L55" s="41">
        <f t="shared" si="0"/>
        <v>52742700</v>
      </c>
    </row>
    <row r="56" spans="1:12" s="4" customFormat="1" ht="39">
      <c r="A56" s="25" t="s">
        <v>68</v>
      </c>
      <c r="B56" s="26" t="s">
        <v>77</v>
      </c>
      <c r="C56" s="38">
        <f>SUM(C58:C61)</f>
        <v>17258927</v>
      </c>
      <c r="D56" s="38">
        <f>SUM(D58:D61)</f>
        <v>7101884</v>
      </c>
      <c r="E56" s="38">
        <f>SUM(E58:E61)</f>
        <v>7101884</v>
      </c>
      <c r="F56" s="23"/>
      <c r="G56" s="40">
        <f t="shared" si="1"/>
        <v>100</v>
      </c>
      <c r="H56" s="38"/>
      <c r="I56" s="38"/>
      <c r="J56" s="38"/>
      <c r="K56" s="40"/>
      <c r="L56" s="41">
        <f t="shared" si="0"/>
        <v>7101884</v>
      </c>
    </row>
    <row r="57" spans="1:12" s="4" customFormat="1" ht="2.25" customHeight="1" hidden="1">
      <c r="A57" s="25" t="s">
        <v>26</v>
      </c>
      <c r="B57" s="24" t="s">
        <v>38</v>
      </c>
      <c r="C57" s="38"/>
      <c r="D57" s="38"/>
      <c r="E57" s="38"/>
      <c r="F57" s="23"/>
      <c r="G57" s="40" t="e">
        <f t="shared" si="1"/>
        <v>#DIV/0!</v>
      </c>
      <c r="H57" s="38"/>
      <c r="I57" s="38"/>
      <c r="J57" s="38"/>
      <c r="K57" s="40"/>
      <c r="L57" s="41">
        <f t="shared" si="0"/>
        <v>0</v>
      </c>
    </row>
    <row r="58" spans="1:12" s="4" customFormat="1" ht="62.25" customHeight="1">
      <c r="A58" s="25" t="s">
        <v>98</v>
      </c>
      <c r="B58" s="24" t="s">
        <v>99</v>
      </c>
      <c r="C58" s="38">
        <v>6099269</v>
      </c>
      <c r="D58" s="38">
        <v>1462305</v>
      </c>
      <c r="E58" s="38">
        <v>1462305</v>
      </c>
      <c r="F58" s="23"/>
      <c r="G58" s="40">
        <f t="shared" si="1"/>
        <v>100</v>
      </c>
      <c r="H58" s="38"/>
      <c r="I58" s="38"/>
      <c r="J58" s="38"/>
      <c r="K58" s="40"/>
      <c r="L58" s="41">
        <f t="shared" si="0"/>
        <v>1462305</v>
      </c>
    </row>
    <row r="59" spans="1:12" s="4" customFormat="1" ht="81.75" customHeight="1">
      <c r="A59" s="25" t="s">
        <v>100</v>
      </c>
      <c r="B59" s="24" t="s">
        <v>101</v>
      </c>
      <c r="C59" s="38">
        <v>6222040</v>
      </c>
      <c r="D59" s="38">
        <v>1117567</v>
      </c>
      <c r="E59" s="38">
        <v>1117567</v>
      </c>
      <c r="F59" s="23"/>
      <c r="G59" s="40">
        <f t="shared" si="1"/>
        <v>100</v>
      </c>
      <c r="H59" s="38"/>
      <c r="I59" s="38"/>
      <c r="J59" s="38"/>
      <c r="K59" s="40"/>
      <c r="L59" s="41">
        <f t="shared" si="0"/>
        <v>1117567</v>
      </c>
    </row>
    <row r="60" spans="1:12" s="4" customFormat="1" ht="64.5" customHeight="1">
      <c r="A60" s="25" t="s">
        <v>69</v>
      </c>
      <c r="B60" s="24" t="s">
        <v>70</v>
      </c>
      <c r="C60" s="38">
        <v>4328800</v>
      </c>
      <c r="D60" s="38">
        <v>4328800</v>
      </c>
      <c r="E60" s="38">
        <v>4328800</v>
      </c>
      <c r="F60" s="23"/>
      <c r="G60" s="40">
        <f t="shared" si="1"/>
        <v>100</v>
      </c>
      <c r="H60" s="38"/>
      <c r="I60" s="38"/>
      <c r="J60" s="38"/>
      <c r="K60" s="40"/>
      <c r="L60" s="41">
        <f t="shared" si="0"/>
        <v>4328800</v>
      </c>
    </row>
    <row r="61" spans="1:12" s="4" customFormat="1" ht="18.75">
      <c r="A61" s="25" t="s">
        <v>71</v>
      </c>
      <c r="B61" s="24" t="s">
        <v>72</v>
      </c>
      <c r="C61" s="38">
        <v>608818</v>
      </c>
      <c r="D61" s="38">
        <v>193212</v>
      </c>
      <c r="E61" s="38">
        <v>193212</v>
      </c>
      <c r="F61" s="23">
        <v>43.4</v>
      </c>
      <c r="G61" s="40">
        <f t="shared" si="1"/>
        <v>100</v>
      </c>
      <c r="H61" s="38"/>
      <c r="I61" s="38"/>
      <c r="J61" s="38"/>
      <c r="K61" s="40"/>
      <c r="L61" s="41">
        <f t="shared" si="0"/>
        <v>193212</v>
      </c>
    </row>
    <row r="62" spans="1:12" s="4" customFormat="1" ht="19.5" thickBot="1">
      <c r="A62" s="35"/>
      <c r="B62" s="36" t="s">
        <v>17</v>
      </c>
      <c r="C62" s="48">
        <f>SUM(C50+C51)</f>
        <v>2538359842</v>
      </c>
      <c r="D62" s="48">
        <f>SUM(D50+D51)</f>
        <v>609842917</v>
      </c>
      <c r="E62" s="48">
        <f>SUM(E50+E51)</f>
        <v>623681285.15</v>
      </c>
      <c r="F62" s="49">
        <v>93.8</v>
      </c>
      <c r="G62" s="50">
        <f t="shared" si="1"/>
        <v>102.26916928347305</v>
      </c>
      <c r="H62" s="48">
        <f>SUM(H50)</f>
        <v>170675398.4</v>
      </c>
      <c r="I62" s="48">
        <f>SUM(I50)</f>
        <v>40902773.5</v>
      </c>
      <c r="J62" s="48">
        <f>SUM(J50)</f>
        <v>42695949.79</v>
      </c>
      <c r="K62" s="50">
        <f>J62/I62*100</f>
        <v>104.38399682114465</v>
      </c>
      <c r="L62" s="51">
        <f t="shared" si="0"/>
        <v>666377234.9399999</v>
      </c>
    </row>
    <row r="63" spans="1:12" s="4" customFormat="1" ht="20.25">
      <c r="A63" s="12"/>
      <c r="B63" s="13"/>
      <c r="C63" s="14"/>
      <c r="D63" s="14"/>
      <c r="E63" s="14"/>
      <c r="F63" s="14"/>
      <c r="G63" s="16"/>
      <c r="H63" s="14"/>
      <c r="I63" s="14"/>
      <c r="J63" s="14"/>
      <c r="K63" s="17"/>
      <c r="L63" s="15"/>
    </row>
    <row r="64" spans="1:12" s="4" customFormat="1" ht="20.25">
      <c r="A64" s="12"/>
      <c r="B64" s="13" t="s">
        <v>116</v>
      </c>
      <c r="C64" s="14"/>
      <c r="D64" s="14"/>
      <c r="E64" s="14"/>
      <c r="F64" s="14"/>
      <c r="G64" s="15"/>
      <c r="H64" s="14"/>
      <c r="I64" s="46" t="s">
        <v>117</v>
      </c>
      <c r="J64" s="14"/>
      <c r="K64" s="14"/>
      <c r="L64" s="15"/>
    </row>
    <row r="65" spans="1:12" s="4" customFormat="1" ht="20.25">
      <c r="A65" s="12"/>
      <c r="B65" s="13"/>
      <c r="C65" s="14"/>
      <c r="D65" s="14"/>
      <c r="E65" s="14"/>
      <c r="F65" s="14"/>
      <c r="G65" s="15"/>
      <c r="H65" s="14"/>
      <c r="I65" s="46"/>
      <c r="J65" s="14"/>
      <c r="K65" s="14"/>
      <c r="L65" s="15"/>
    </row>
    <row r="66" spans="1:12" ht="20.25">
      <c r="A66" s="6"/>
      <c r="B66" s="47" t="s">
        <v>119</v>
      </c>
      <c r="C66" s="6" t="s">
        <v>20</v>
      </c>
      <c r="D66" s="6"/>
      <c r="E66" s="6"/>
      <c r="F66" s="6"/>
      <c r="G66" s="6"/>
      <c r="H66" s="6"/>
      <c r="I66" s="47" t="s">
        <v>118</v>
      </c>
      <c r="J66" s="6"/>
      <c r="K66" s="6"/>
      <c r="L66" s="6"/>
    </row>
    <row r="67" spans="1:12" ht="23.25" customHeight="1">
      <c r="A67" s="2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</row>
    <row r="68" spans="2:11" ht="15.75">
      <c r="B68" s="8"/>
      <c r="E68" s="9"/>
      <c r="F68" s="9"/>
      <c r="G68" s="9"/>
      <c r="J68" s="8"/>
      <c r="K68" s="8"/>
    </row>
    <row r="69" spans="3:9" ht="12.75">
      <c r="C69" s="9"/>
      <c r="D69" s="9"/>
      <c r="H69" s="10"/>
      <c r="I69" s="10"/>
    </row>
  </sheetData>
  <sheetProtection/>
  <mergeCells count="12">
    <mergeCell ref="A6:A7"/>
    <mergeCell ref="H6:K6"/>
    <mergeCell ref="B67:L67"/>
    <mergeCell ref="A4:L4"/>
    <mergeCell ref="C6:G6"/>
    <mergeCell ref="B6:B7"/>
    <mergeCell ref="C1:L1"/>
    <mergeCell ref="C2:L2"/>
    <mergeCell ref="C3:L3"/>
    <mergeCell ref="A1:B1"/>
    <mergeCell ref="A2:B2"/>
    <mergeCell ref="A3:B3"/>
  </mergeCells>
  <hyperlinks>
    <hyperlink ref="B9" r:id="rId1" display="_ftn1"/>
    <hyperlink ref="F9" r:id="rId2" display="_ftn1"/>
    <hyperlink ref="B47" r:id="rId3" display="_ftn1"/>
    <hyperlink ref="B48" r:id="rId4" display="_ftn1"/>
    <hyperlink ref="B23" r:id="rId5" display="_ftn1"/>
    <hyperlink ref="B61" r:id="rId6" display="_ftn1"/>
    <hyperlink ref="B62" r:id="rId7" display="_ftn1"/>
    <hyperlink ref="B36" r:id="rId8" display="_ftn1"/>
    <hyperlink ref="B35" r:id="rId9" display="_ftn1"/>
    <hyperlink ref="B37" r:id="rId10" display="_ftn1"/>
    <hyperlink ref="B46" r:id="rId11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57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Свідерська Оксана Володимирівна</cp:lastModifiedBy>
  <cp:lastPrinted>2020-05-06T09:46:52Z</cp:lastPrinted>
  <dcterms:created xsi:type="dcterms:W3CDTF">2000-04-12T12:59:51Z</dcterms:created>
  <dcterms:modified xsi:type="dcterms:W3CDTF">2020-05-07T06:26:28Z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