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0807\Паспорти УКІ\"/>
    </mc:Choice>
  </mc:AlternateContent>
  <bookViews>
    <workbookView xWindow="0" yWindow="0" windowWidth="28800" windowHeight="12435"/>
  </bookViews>
  <sheets>
    <sheet name="КПК1417670" sheetId="2" r:id="rId1"/>
  </sheets>
  <definedNames>
    <definedName name="_xlnm.Print_Area" localSheetId="0">КПК1417670!$A$1:$BM$162</definedName>
  </definedNames>
  <calcPr calcId="152511"/>
</workbook>
</file>

<file path=xl/calcChain.xml><?xml version="1.0" encoding="utf-8"?>
<calcChain xmlns="http://schemas.openxmlformats.org/spreadsheetml/2006/main">
  <c r="AW114" i="2" l="1"/>
  <c r="BE114" i="2" s="1"/>
  <c r="AK65" i="2"/>
  <c r="AW105" i="2" s="1"/>
  <c r="BE105" i="2" s="1"/>
  <c r="BE110" i="2"/>
  <c r="AW106" i="2"/>
  <c r="BE106" i="2" s="1"/>
  <c r="AS66" i="2"/>
  <c r="A160" i="2"/>
  <c r="AW117" i="2"/>
  <c r="BE117" i="2"/>
  <c r="AW119" i="2"/>
  <c r="BE119" i="2"/>
  <c r="AW121" i="2"/>
  <c r="BE121" i="2" s="1"/>
  <c r="AW118" i="2"/>
  <c r="BE118" i="2" s="1"/>
  <c r="AW120" i="2"/>
  <c r="BE120" i="2"/>
  <c r="AW149" i="2"/>
  <c r="BE149" i="2" s="1"/>
  <c r="AW148" i="2"/>
  <c r="BE148" i="2" s="1"/>
  <c r="AW147" i="2"/>
  <c r="BE147" i="2" s="1"/>
  <c r="AW103" i="2"/>
  <c r="AW112" i="2" s="1"/>
  <c r="BE112" i="2" s="1"/>
  <c r="AW128" i="2"/>
  <c r="AW134" i="2"/>
  <c r="BE134" i="2" s="1"/>
  <c r="AK67" i="2"/>
  <c r="AS67" i="2"/>
  <c r="AS60" i="2"/>
  <c r="AS64" i="2"/>
  <c r="AS61" i="2"/>
  <c r="AS59" i="2"/>
  <c r="AK56" i="2"/>
  <c r="AS56" i="2" s="1"/>
  <c r="AK54" i="2"/>
  <c r="AS54" i="2" s="1"/>
  <c r="AK50" i="2"/>
  <c r="AS50" i="2"/>
  <c r="BE108" i="2"/>
  <c r="BT73" i="2"/>
  <c r="AK53" i="2"/>
  <c r="AS53" i="2"/>
  <c r="BE132" i="2"/>
  <c r="AS68" i="2"/>
  <c r="AK57" i="2"/>
  <c r="AS57" i="2"/>
  <c r="AK58" i="2"/>
  <c r="AS58" i="2"/>
  <c r="AS62" i="2"/>
  <c r="AS63" i="2"/>
  <c r="AK69" i="2"/>
  <c r="AW141" i="2" s="1"/>
  <c r="AS70" i="2"/>
  <c r="AS71" i="2"/>
  <c r="AS72" i="2"/>
  <c r="AW109" i="2"/>
  <c r="AW113" i="2" s="1"/>
  <c r="BE113" i="2" s="1"/>
  <c r="AW130" i="2"/>
  <c r="BE130" i="2"/>
  <c r="BE143" i="2"/>
  <c r="AS52" i="2"/>
  <c r="AS51" i="2"/>
  <c r="AW92" i="2"/>
  <c r="BE92" i="2"/>
  <c r="AW93" i="2"/>
  <c r="BE93" i="2"/>
  <c r="BE128" i="2"/>
  <c r="AK55" i="2"/>
  <c r="BV55" i="2" s="1"/>
  <c r="AW104" i="2"/>
  <c r="BE104" i="2" s="1"/>
  <c r="AS65" i="2"/>
  <c r="BE103" i="2"/>
  <c r="AW145" i="2" l="1"/>
  <c r="BE145" i="2" s="1"/>
  <c r="BE141" i="2"/>
  <c r="AW150" i="2"/>
  <c r="BE150" i="2" s="1"/>
  <c r="AW102" i="2"/>
  <c r="AW94" i="2"/>
  <c r="BE94" i="2" s="1"/>
  <c r="BE109" i="2"/>
  <c r="AW116" i="2"/>
  <c r="BE116" i="2" s="1"/>
  <c r="AS55" i="2"/>
  <c r="AS69" i="2"/>
  <c r="AK49" i="2"/>
  <c r="AW122" i="2" l="1"/>
  <c r="BE122" i="2" s="1"/>
  <c r="BE102" i="2"/>
  <c r="BV49" i="2"/>
  <c r="AS49" i="2"/>
  <c r="AK73" i="2"/>
  <c r="AW90" i="2"/>
  <c r="I23" i="2" l="1"/>
  <c r="U22" i="2" s="1"/>
  <c r="AJ80" i="2"/>
  <c r="BV73" i="2"/>
  <c r="AS73" i="2"/>
  <c r="AW96" i="2"/>
  <c r="BE96" i="2" s="1"/>
  <c r="BE90" i="2"/>
  <c r="AJ82" i="2" l="1"/>
  <c r="AR82" i="2" s="1"/>
  <c r="AR80" i="2"/>
</calcChain>
</file>

<file path=xl/sharedStrings.xml><?xml version="1.0" encoding="utf-8"?>
<sst xmlns="http://schemas.openxmlformats.org/spreadsheetml/2006/main" count="261" uniqueCount="147">
  <si>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</si>
  <si>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</si>
  <si>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</si>
  <si>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</si>
  <si>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</si>
  <si>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</si>
  <si>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</si>
  <si>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</si>
  <si>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</si>
  <si>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</si>
  <si>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</si>
  <si>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</si>
  <si>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</si>
  <si>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</si>
  <si>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</si>
  <si>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</si>
  <si>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</si>
  <si>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</si>
  <si>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</si>
  <si>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</si>
  <si>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</si>
  <si>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</si>
  <si>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</si>
  <si>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</si>
  <si>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</si>
  <si>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</si>
  <si>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</si>
  <si>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</si>
  <si>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</si>
  <si>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</si>
  <si>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</si>
  <si>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</si>
  <si>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</si>
  <si>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</si>
  <si>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</si>
  <si>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</si>
  <si>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</si>
  <si>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</si>
  <si>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</si>
  <si>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</si>
  <si>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</si>
  <si>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</si>
  <si>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</si>
  <si>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</si>
  <si>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</si>
  <si>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</si>
  <si>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</si>
  <si>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</si>
  <si>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</si>
  <si>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</si>
  <si>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</si>
  <si>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</si>
  <si>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Хмельницького комунального підприємства "Спецкомунтранс"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</si>
  <si>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</si>
  <si>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</si>
  <si>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</si>
  <si>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</si>
  <si>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</si>
  <si>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</si>
  <si>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</si>
  <si>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</si>
  <si>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</si>
  <si>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</si>
  <si>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</si>
  <si>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</si>
  <si>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</si>
  <si>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</si>
  <si>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</si>
  <si>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Внески до статутного капіталу МКП "Хмельницькводоканал" (Капітальний ремонт вуличних мереж водопроводу центральної частини с.Пирогівці Хмельницької міської територіальної громади)</t>
  </si>
  <si>
    <t>Внески до статутного капіталу МКП "Хмельницькводоканал" (Реконструкція очисних споруд продуктивністю 200 куб.м. /добу ст. Богданівці Хмельницької міської територіальної громади)</t>
  </si>
  <si>
    <t>співвідношення суми поповнення статутного капіталу до розміру статутного капіталу на початок року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</si>
  <si>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</si>
  <si>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</si>
  <si>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</si>
  <si>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Програма поводження з побутовими відходами "Розумне Довкілля. Хмельницький» на 2021-2022 роки</t>
  </si>
  <si>
    <t>С. ЯМЧУК</t>
  </si>
  <si>
    <t>гривень</t>
  </si>
  <si>
    <t>зведений кошторисний розрахунок</t>
  </si>
  <si>
    <t>ефективності</t>
  </si>
  <si>
    <t>продукту</t>
  </si>
  <si>
    <t>Завдання 1. Поповнення статутного капіталу для функціонування Хмельницького комунального підприємства "Спецкомунтранс"</t>
  </si>
  <si>
    <t>Завдання 2. Поповнення статутного капіталу для функціонування міського комунального підприємства  "Хмельницькводоканал"</t>
  </si>
  <si>
    <t>рішення сесії міської ради</t>
  </si>
  <si>
    <t xml:space="preserve">обсяг видатків </t>
  </si>
  <si>
    <t>од.</t>
  </si>
  <si>
    <t>кількість об'єктів , які планується побудувати та здійснити реконструкцію мереж водопостачання та водовідведення, ділянки самопливного каналізаційного колектора</t>
  </si>
  <si>
    <t xml:space="preserve">середні витрати на будівництво, реконструкцію мереж водопостачання та водовідведення, ділянки самопливного каналізаційного колектора на 1 об'єкт </t>
  </si>
  <si>
    <t>Наказ</t>
  </si>
  <si>
    <t xml:space="preserve">Внески до статутного капіталу комунального підприємства по будівництву, ремонту та експлуатації доріг </t>
  </si>
  <si>
    <t>Внески до статутного капіталу міського комунального підприємства  "Хмельницьктеплокомуненерго"</t>
  </si>
  <si>
    <t xml:space="preserve">Внески до статутного капіталу МКП "Хмельницькводоканал" (Реконструкція водопроводу від вул. Проскурівська по пров. Проскурівський, вул. Пилипчука до пров. Шевченка в м. Хмельницький) </t>
  </si>
  <si>
    <t>техніко-економічне обгрунтування</t>
  </si>
  <si>
    <t xml:space="preserve">відсоток передбачених коштів на реконструкцію водопроводу від вул. Проскурівська по пров. Проскурівський, вул. Пилипчука до пров. Шевченка в м. Хмельницький до зведеного кошторису </t>
  </si>
  <si>
    <t>обсяг видатків на будівництво зовнішніх мереж водопроводу в с. Шаровечка</t>
  </si>
  <si>
    <t>кількість об'єктів зовнішніх мереж водопроводу, які планується побудувати в с. Шаровечка</t>
  </si>
  <si>
    <t>кількість комплектуючих до техніки, що планується придбати</t>
  </si>
  <si>
    <t xml:space="preserve">витрати на придбання 1 комплектуючої </t>
  </si>
  <si>
    <t>лист-звернення</t>
  </si>
  <si>
    <t>витрати на будівництво зовнішніх мереж водопроводу в с. Шаровечка</t>
  </si>
  <si>
    <t>витрати спрямовані на виготовлення ПКД на нове будівництво самопливного каналізаційного колектора</t>
  </si>
  <si>
    <t>бюджетної програми місцевого бюджету на 2022  рік</t>
  </si>
  <si>
    <t>Внески до статутного капіталу ХКП "Спецкомунтранс "Реконструкція "Винос газопроводу високого тиску з тіла полігону
твердих побутових відходів м.Хмельницького" (коригування)</t>
  </si>
  <si>
    <t>Внески до статутного капіталу ХКП "Спецкомунтранс" (нове будівництво самопливного каналізаційного колектора Хмельницького полігону ТПВ за
адресою м. Хмельницький проспект Миру, 7)</t>
  </si>
  <si>
    <t>Внески до статутного капіталу ХКП "Спецкомунтранс" (розробка проєкту на будівництво центру управління відходами)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</si>
  <si>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</si>
  <si>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Внески до статутного капіталу ХКП "Спецкомунтранс" (розробка проєкту: "Нове будівництво самопливного каналізаційного колектора Хмельницького полігону ТПВ за адресою м. Хмельницький проспект Миру, 7")</t>
  </si>
  <si>
    <t>витрати спрямовані на виконання робіт по виносу газопроводу високого тиску з тіла полігону ТПВ з метою запобігання виникнення надзвичайної екологічної ситуації</t>
  </si>
  <si>
    <t>витрати спрямовані на розробку проєкту на будівництво центру управління відходами</t>
  </si>
  <si>
    <t>Внески до статутного капіталу МКП "Хмельницькводоканал" (Будівництво мереж водовідведення вул.Д, Нечая , вул. Блакитної , пров Молодіжного в м. Хмельницькому)</t>
  </si>
  <si>
    <t>Внески до статутного капіталу МКП "Хмельницькводоканал" (Придбання насосних агрегатів)</t>
  </si>
  <si>
    <t xml:space="preserve">Внески до статутного капіталу МКП "Хмельницькводоканал" (Будівництво ділянки водопроводу діаметром 315 мм по вул. К. Степанкова в м. Хмельницький ) </t>
  </si>
  <si>
    <t xml:space="preserve">Внески до статутного капіталу МКП "Хмельницькводоканал" (Реконструкція ділянки водопроводу діаметром 500 мм по вул. Тернопільська в м. Хмельницький) 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</si>
  <si>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 Кам'янецька, 134/1Д в м. Хмельницький)</t>
  </si>
  <si>
    <t>обсяг видатків на виконання робіт з будівництва та  реконструкції мереж водопостачання та водовідведення,  ділянки водопроводу, реконструкція напірного каналізаційного колектора</t>
  </si>
  <si>
    <t>обсяг видатків на придбання насосних агрегатів</t>
  </si>
  <si>
    <t>Внески до статутного капіталу комунального підприємства по будівництву, ремонту та експлуатації доріг (Придбання ковша)</t>
  </si>
  <si>
    <t>обсяг видатків на придбання ковша</t>
  </si>
  <si>
    <t xml:space="preserve">Внески до статутного капіталу міського комунального підприємства  "Хмельницьктеплокомуненерго" ( Капітальний ремонт теплової мережі по вул. І. Франка, 8,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</si>
  <si>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вул. Кам'янецькій, 38,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</si>
  <si>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вул. Зарічанській, 24/2, м. Хмельницький ) </t>
  </si>
  <si>
    <t xml:space="preserve">обсяг видатків на капітальний ремонт теплових мереж </t>
  </si>
  <si>
    <t>рахунок на оплату</t>
  </si>
  <si>
    <t>кількість об'єктів, на які планується виготовити проєктно-кошторисну документацію</t>
  </si>
  <si>
    <t>середні витрати на виготовлення проєктно-кошторисної документації</t>
  </si>
  <si>
    <t xml:space="preserve">відсоток передбачених коштів на капітальний ремонт теплової мережі по вул. І. Франка, 8, м. Хмельницький  до зведеного кошторису </t>
  </si>
  <si>
    <t xml:space="preserve">відсоток передбачених коштів на Капітальний ремонт теплової мережі по вул. Кам'янецькій, 38, м. Хмельницький до зведеного кошторису </t>
  </si>
  <si>
    <t xml:space="preserve">відсоток передбачених коштів на капітальний ремонт теплової мережі по вул. Зарічанській, 24/2, м. Хмельницький до зведеного кошторису </t>
  </si>
  <si>
    <t>ефнктивності</t>
  </si>
  <si>
    <t xml:space="preserve">відсоток передбачених коштів на нове будівництво зовнішніх мереж водопроводу в  с. Шаровечка Хмельницького району, Хмельницької області (ІІ черга) до зведеного кошторису </t>
  </si>
  <si>
    <t xml:space="preserve">Внески до статутного капіталу МКП "Хмельницькводоканал" (Будівництво вуличних мереж водопостачання на вул. Амосова) </t>
  </si>
  <si>
    <t xml:space="preserve">відсоток передбачених коштів на будівництво мереж водовідведення вул.Д, Нечая , вул. Блакитної , пров Молодіжного в м. Хмельницькому до зведеного кошторису </t>
  </si>
  <si>
    <t xml:space="preserve">відсоток передбачених коштів на будівництво ділянки водопроводу діаметром 315 мм по вул. К. Степанкова в м. Хмельницький до зведеного кошторису </t>
  </si>
  <si>
    <t xml:space="preserve">відсоток передбачених коштів на реконструкцію ділянки водопроводу діаметром 500 мм по вул. Тернопільська в м. Хмельницький до зведеного кошторису </t>
  </si>
  <si>
    <t xml:space="preserve">відсоток передбачених коштів на реконструкцію напірного каналізаційного колектора діаметром 225 мм від КНС-22, вул. Кам'янецька, 134/1Д в м. Хмельницький до зведеного кошторису 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</si>
  <si>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</si>
  <si>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(Придбання екскаватора)</t>
  </si>
  <si>
    <t>обсяг видаткв на придбання екскаватора</t>
  </si>
  <si>
    <t>рішення виконавчого комітету</t>
  </si>
  <si>
    <t>кількість одиниць техніки, що планується придбати</t>
  </si>
  <si>
    <t>витрати на придбання 1 одиниці техніки</t>
  </si>
  <si>
    <t xml:space="preserve"> 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рік", Програма поводження з побутовими відходами "Розумне Довкілля. Хмельницький" на 2021-2022 роки, рішення виконавчого комітету Хмельницької міської ради від 21.04.2022 № 241 "Про виділення коштів з резервного фонду бюджету Хмельницької міської територіальної громади у 2022 році", рішення виконавчого комітету Хмельницької міської ради від 09.06.2022 № 361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року № 416 «Про внесення змін до бюджету Хмельницької міської територіальної громади на 2022 рік» </t>
  </si>
  <si>
    <t xml:space="preserve">Завдання 3. Поповнення статутного капіталу для функціонування комунального підприємства по будівництву, ремонту та експлуатації доріг </t>
  </si>
  <si>
    <t>Завдання 4. Поповнення статутного капіталу для функціонування міського комунального підприємства  "Хмельницьктеплокомуненерго"</t>
  </si>
  <si>
    <t>Завдання 4. Поповнення статутного капіталу для функціонування  міського комунального підприємства  "Хмельницьктеплокомуненерго"</t>
  </si>
  <si>
    <t>В. о. начальника управління комунальної інфраструктури</t>
  </si>
  <si>
    <t>В. КАБАЛЬСЬКИЙ</t>
  </si>
  <si>
    <t>обсяг видатків на виконання робіт по виносу газопроводу високого тиску з тіла полігону ТПВ, розробка проєкту на нове будівництво самопливного каналізаційного колектора, розробка проєкту на будівництво центру управління відходами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</si>
</sst>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1" formatCode="#,##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88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2" fillId="0" borderId="0" xfId="0" applyFont="1"/>
    <xf numFmtId="4" fontId="22" fillId="0" borderId="0" xfId="0" applyNumberFormat="1" applyFont="1"/>
    <xf numFmtId="4" fontId="23" fillId="0" borderId="0" xfId="0" applyNumberFormat="1" applyFont="1"/>
    <xf numFmtId="0" fontId="23" fillId="0" borderId="0" xfId="0" applyFont="1"/>
    <xf numFmtId="0" fontId="3" fillId="0" borderId="0" xfId="0" applyFont="1" applyAlignment="1">
      <alignment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18" fillId="0" borderId="2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4" fontId="11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174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1 2 3 2" xfId="1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62"/>
  <sheetViews>
    <sheetView tabSelected="1" view="pageBreakPreview" topLeftCell="A146" zoomScaleNormal="100" zoomScaleSheetLayoutView="100" workbookViewId="0">
      <selection activeCell="AD172" sqref="AD172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54" width="2.85546875" style="1" customWidth="1"/>
    <col min="55" max="55" width="3.5703125" style="1" customWidth="1"/>
    <col min="56" max="65" width="2.85546875" style="1" customWidth="1"/>
    <col min="66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3" t="s">
        <v>23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30" t="s">
        <v>87</v>
      </c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</row>
    <row r="4" spans="1:77" ht="32.1" customHeight="1" x14ac:dyDescent="0.25">
      <c r="AO4" s="135" t="s">
        <v>71</v>
      </c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77" x14ac:dyDescent="0.2">
      <c r="AO5" s="129" t="s">
        <v>11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77" ht="7.5" customHeight="1" x14ac:dyDescent="0.2"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</row>
    <row r="7" spans="1:77" ht="12.75" customHeight="1" x14ac:dyDescent="0.2">
      <c r="AO7" s="136">
        <v>44750</v>
      </c>
      <c r="AP7" s="137"/>
      <c r="AQ7" s="137"/>
      <c r="AR7" s="137"/>
      <c r="AS7" s="137"/>
      <c r="AT7" s="137"/>
      <c r="AU7" s="137"/>
      <c r="AV7" s="1" t="s">
        <v>50</v>
      </c>
      <c r="AW7" s="106">
        <v>111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0"/>
      <c r="AP8" s="30"/>
      <c r="AQ8" s="30"/>
      <c r="AR8" s="30"/>
      <c r="AS8" s="30"/>
      <c r="AT8" s="30"/>
      <c r="AU8" s="30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 x14ac:dyDescent="0.2">
      <c r="A10" s="138" t="s">
        <v>12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77" ht="15.75" customHeight="1" x14ac:dyDescent="0.2">
      <c r="A11" s="138" t="s">
        <v>100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8.75" customHeight="1" x14ac:dyDescent="0.2">
      <c r="A13" s="19" t="s">
        <v>40</v>
      </c>
      <c r="B13" s="109">
        <v>1400000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48"/>
      <c r="N13" s="107" t="s">
        <v>71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49"/>
      <c r="AU13" s="109" t="s">
        <v>62</v>
      </c>
      <c r="AV13" s="110"/>
      <c r="AW13" s="110"/>
      <c r="AX13" s="110"/>
      <c r="AY13" s="110"/>
      <c r="AZ13" s="110"/>
      <c r="BA13" s="110"/>
      <c r="BB13" s="110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ht="24" customHeight="1" x14ac:dyDescent="0.2">
      <c r="A14" s="27"/>
      <c r="B14" s="108" t="s">
        <v>43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44"/>
      <c r="N14" s="102" t="s">
        <v>49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44"/>
      <c r="AU14" s="108" t="s">
        <v>42</v>
      </c>
      <c r="AV14" s="108"/>
      <c r="AW14" s="108"/>
      <c r="AX14" s="108"/>
      <c r="AY14" s="108"/>
      <c r="AZ14" s="108"/>
      <c r="BA14" s="108"/>
      <c r="BB14" s="108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9.5" customHeight="1" x14ac:dyDescent="0.2">
      <c r="A16" s="29" t="s">
        <v>4</v>
      </c>
      <c r="B16" s="109">
        <v>1410000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48"/>
      <c r="N16" s="107" t="s">
        <v>71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49"/>
      <c r="AU16" s="109" t="s">
        <v>62</v>
      </c>
      <c r="AV16" s="110"/>
      <c r="AW16" s="110"/>
      <c r="AX16" s="110"/>
      <c r="AY16" s="110"/>
      <c r="AZ16" s="110"/>
      <c r="BA16" s="110"/>
      <c r="BB16" s="110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9" customFormat="1" ht="24" customHeight="1" x14ac:dyDescent="0.2">
      <c r="A17" s="26"/>
      <c r="B17" s="108" t="s">
        <v>43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44"/>
      <c r="N17" s="102" t="s">
        <v>48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44"/>
      <c r="AU17" s="108" t="s">
        <v>42</v>
      </c>
      <c r="AV17" s="108"/>
      <c r="AW17" s="108"/>
      <c r="AX17" s="108"/>
      <c r="AY17" s="108"/>
      <c r="AZ17" s="108"/>
      <c r="BA17" s="108"/>
      <c r="BB17" s="108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spans="1:79" customFormat="1" x14ac:dyDescent="0.2"/>
    <row r="19" spans="1:79" customFormat="1" ht="28.5" customHeight="1" x14ac:dyDescent="0.2">
      <c r="A19" s="19" t="s">
        <v>41</v>
      </c>
      <c r="B19" s="109">
        <v>1417670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39"/>
      <c r="N19" s="109" t="s">
        <v>65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38"/>
      <c r="AA19" s="109" t="s">
        <v>66</v>
      </c>
      <c r="AB19" s="110"/>
      <c r="AC19" s="110"/>
      <c r="AD19" s="110"/>
      <c r="AE19" s="110"/>
      <c r="AF19" s="110"/>
      <c r="AG19" s="110"/>
      <c r="AH19" s="110"/>
      <c r="AI19" s="110"/>
      <c r="AJ19" s="38"/>
      <c r="AK19" s="110" t="s">
        <v>64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38"/>
      <c r="BE19" s="109" t="s">
        <v>63</v>
      </c>
      <c r="BF19" s="110"/>
      <c r="BG19" s="110"/>
      <c r="BH19" s="110"/>
      <c r="BI19" s="110"/>
      <c r="BJ19" s="110"/>
      <c r="BK19" s="110"/>
      <c r="BL19" s="11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customFormat="1" ht="25.5" customHeight="1" x14ac:dyDescent="0.2">
      <c r="B20" s="108" t="s">
        <v>43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45"/>
      <c r="N20" s="108" t="s">
        <v>44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46"/>
      <c r="AA20" s="111" t="s">
        <v>45</v>
      </c>
      <c r="AB20" s="111"/>
      <c r="AC20" s="111"/>
      <c r="AD20" s="111"/>
      <c r="AE20" s="111"/>
      <c r="AF20" s="111"/>
      <c r="AG20" s="111"/>
      <c r="AH20" s="111"/>
      <c r="AI20" s="111"/>
      <c r="AJ20" s="46"/>
      <c r="AK20" s="131" t="s">
        <v>46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46"/>
      <c r="BE20" s="108" t="s">
        <v>47</v>
      </c>
      <c r="BF20" s="108"/>
      <c r="BG20" s="108"/>
      <c r="BH20" s="108"/>
      <c r="BI20" s="108"/>
      <c r="BJ20" s="108"/>
      <c r="BK20" s="108"/>
      <c r="BL20" s="108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141" t="s">
        <v>37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39">
        <f>AS22+I23</f>
        <v>8550000</v>
      </c>
      <c r="V22" s="139"/>
      <c r="W22" s="139"/>
      <c r="X22" s="139"/>
      <c r="Y22" s="139"/>
      <c r="Z22" s="139"/>
      <c r="AA22" s="139"/>
      <c r="AB22" s="139"/>
      <c r="AC22" s="139"/>
      <c r="AD22" s="139"/>
      <c r="AE22" s="140" t="s">
        <v>38</v>
      </c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39">
        <v>0</v>
      </c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24" t="s">
        <v>14</v>
      </c>
      <c r="BE22" s="124"/>
      <c r="BF22" s="124"/>
      <c r="BG22" s="124"/>
      <c r="BH22" s="124"/>
      <c r="BI22" s="124"/>
      <c r="BJ22" s="124"/>
      <c r="BK22" s="124"/>
      <c r="BL22" s="124"/>
    </row>
    <row r="23" spans="1:79" ht="24.95" customHeight="1" x14ac:dyDescent="0.2">
      <c r="A23" s="124" t="s">
        <v>13</v>
      </c>
      <c r="B23" s="124"/>
      <c r="C23" s="124"/>
      <c r="D23" s="124"/>
      <c r="E23" s="124"/>
      <c r="F23" s="124"/>
      <c r="G23" s="124"/>
      <c r="H23" s="124"/>
      <c r="I23" s="139">
        <f>AK73</f>
        <v>8550000</v>
      </c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24" t="s">
        <v>15</v>
      </c>
      <c r="U23" s="124"/>
      <c r="V23" s="124"/>
      <c r="W23" s="124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56" t="s">
        <v>25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4.75" customHeight="1" x14ac:dyDescent="0.2">
      <c r="A26" s="128" t="s">
        <v>140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9.5" customHeight="1" x14ac:dyDescent="0.2">
      <c r="A28" s="124" t="s">
        <v>24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</row>
    <row r="29" spans="1:79" ht="23.25" customHeight="1" x14ac:dyDescent="0.2">
      <c r="A29" s="89" t="s">
        <v>19</v>
      </c>
      <c r="B29" s="89"/>
      <c r="C29" s="89"/>
      <c r="D29" s="89"/>
      <c r="E29" s="89"/>
      <c r="F29" s="89"/>
      <c r="G29" s="64" t="s">
        <v>28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8" customHeight="1" x14ac:dyDescent="0.2">
      <c r="A30" s="89">
        <v>1</v>
      </c>
      <c r="B30" s="89"/>
      <c r="C30" s="89"/>
      <c r="D30" s="89"/>
      <c r="E30" s="89"/>
      <c r="F30" s="89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8" customHeight="1" x14ac:dyDescent="0.2">
      <c r="A31" s="89">
        <v>1</v>
      </c>
      <c r="B31" s="89"/>
      <c r="C31" s="89"/>
      <c r="D31" s="89"/>
      <c r="E31" s="89"/>
      <c r="F31" s="89"/>
      <c r="G31" s="61" t="s">
        <v>51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36</v>
      </c>
    </row>
    <row r="32" spans="1:79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7.25" customHeight="1" x14ac:dyDescent="0.2">
      <c r="A33" s="124" t="s">
        <v>26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</row>
    <row r="34" spans="1:79" ht="18.75" customHeight="1" x14ac:dyDescent="0.2">
      <c r="A34" s="132" t="s">
        <v>59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</row>
    <row r="35" spans="1:79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 x14ac:dyDescent="0.2">
      <c r="A36" s="124" t="s">
        <v>27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</row>
    <row r="37" spans="1:79" ht="18" customHeight="1" x14ac:dyDescent="0.2">
      <c r="A37" s="89" t="s">
        <v>19</v>
      </c>
      <c r="B37" s="89"/>
      <c r="C37" s="89"/>
      <c r="D37" s="89"/>
      <c r="E37" s="89"/>
      <c r="F37" s="89"/>
      <c r="G37" s="64" t="s">
        <v>16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</row>
    <row r="38" spans="1:79" ht="18" customHeight="1" x14ac:dyDescent="0.2">
      <c r="A38" s="89">
        <v>1</v>
      </c>
      <c r="B38" s="89"/>
      <c r="C38" s="89"/>
      <c r="D38" s="89"/>
      <c r="E38" s="89"/>
      <c r="F38" s="89"/>
      <c r="G38" s="64">
        <v>2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8" customHeight="1" x14ac:dyDescent="0.2">
      <c r="A39" s="89">
        <v>1</v>
      </c>
      <c r="B39" s="89"/>
      <c r="C39" s="89"/>
      <c r="D39" s="89"/>
      <c r="E39" s="89"/>
      <c r="F39" s="89"/>
      <c r="G39" s="125" t="s">
        <v>80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7"/>
      <c r="CA39" s="1" t="s">
        <v>6</v>
      </c>
    </row>
    <row r="40" spans="1:79" ht="18" customHeight="1" x14ac:dyDescent="0.2">
      <c r="A40" s="89">
        <v>2</v>
      </c>
      <c r="B40" s="89"/>
      <c r="C40" s="89"/>
      <c r="D40" s="89"/>
      <c r="E40" s="89"/>
      <c r="F40" s="89"/>
      <c r="G40" s="125" t="s">
        <v>81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</row>
    <row r="41" spans="1:79" ht="18" customHeight="1" x14ac:dyDescent="0.2">
      <c r="A41" s="89">
        <v>3</v>
      </c>
      <c r="B41" s="89"/>
      <c r="C41" s="89"/>
      <c r="D41" s="89"/>
      <c r="E41" s="89"/>
      <c r="F41" s="89"/>
      <c r="G41" s="125" t="s">
        <v>141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</row>
    <row r="42" spans="1:79" ht="18" customHeight="1" x14ac:dyDescent="0.2">
      <c r="A42" s="89">
        <v>4</v>
      </c>
      <c r="B42" s="89"/>
      <c r="C42" s="89"/>
      <c r="D42" s="89"/>
      <c r="E42" s="89"/>
      <c r="F42" s="89"/>
      <c r="G42" s="125" t="s">
        <v>142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7"/>
    </row>
    <row r="43" spans="1:79" ht="15.75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79" ht="15.75" customHeight="1" x14ac:dyDescent="0.2">
      <c r="A44" s="124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143" t="s">
        <v>76</v>
      </c>
      <c r="AT45" s="143"/>
      <c r="AU45" s="143"/>
      <c r="AV45" s="143"/>
      <c r="AW45" s="143"/>
      <c r="AX45" s="143"/>
      <c r="AY45" s="143"/>
      <c r="AZ45" s="143"/>
      <c r="BA45" s="17"/>
      <c r="BB45" s="17"/>
      <c r="BC45" s="17"/>
      <c r="BD45" s="17"/>
      <c r="BE45" s="17"/>
      <c r="BF45" s="17"/>
      <c r="BG45" s="17"/>
      <c r="BH45" s="17"/>
      <c r="BI45" s="4"/>
      <c r="BJ45" s="4"/>
      <c r="BK45" s="4"/>
      <c r="BL45" s="4"/>
    </row>
    <row r="46" spans="1:79" ht="15.95" customHeight="1" x14ac:dyDescent="0.2">
      <c r="A46" s="89" t="s">
        <v>19</v>
      </c>
      <c r="B46" s="89"/>
      <c r="C46" s="89"/>
      <c r="D46" s="118" t="s">
        <v>17</v>
      </c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20"/>
      <c r="AC46" s="89" t="s">
        <v>20</v>
      </c>
      <c r="AD46" s="89"/>
      <c r="AE46" s="89"/>
      <c r="AF46" s="89"/>
      <c r="AG46" s="89"/>
      <c r="AH46" s="89"/>
      <c r="AI46" s="89"/>
      <c r="AJ46" s="89"/>
      <c r="AK46" s="89" t="s">
        <v>21</v>
      </c>
      <c r="AL46" s="89"/>
      <c r="AM46" s="89"/>
      <c r="AN46" s="89"/>
      <c r="AO46" s="89"/>
      <c r="AP46" s="89"/>
      <c r="AQ46" s="89"/>
      <c r="AR46" s="89"/>
      <c r="AS46" s="89" t="s">
        <v>18</v>
      </c>
      <c r="AT46" s="89"/>
      <c r="AU46" s="89"/>
      <c r="AV46" s="89"/>
      <c r="AW46" s="89"/>
      <c r="AX46" s="89"/>
      <c r="AY46" s="89"/>
      <c r="AZ46" s="89"/>
      <c r="BA46" s="15"/>
      <c r="BB46" s="15"/>
      <c r="BC46" s="15"/>
      <c r="BD46" s="15"/>
      <c r="BE46" s="15"/>
      <c r="BF46" s="15"/>
      <c r="BG46" s="15"/>
      <c r="BH46" s="15"/>
    </row>
    <row r="47" spans="1:79" ht="16.5" customHeight="1" x14ac:dyDescent="0.2">
      <c r="A47" s="89"/>
      <c r="B47" s="89"/>
      <c r="C47" s="89"/>
      <c r="D47" s="121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15"/>
      <c r="BB47" s="15"/>
      <c r="BC47" s="15"/>
      <c r="BD47" s="15"/>
      <c r="BE47" s="15"/>
      <c r="BF47" s="15"/>
      <c r="BG47" s="15"/>
      <c r="BH47" s="15"/>
    </row>
    <row r="48" spans="1:79" ht="15.75" x14ac:dyDescent="0.2">
      <c r="A48" s="89">
        <v>1</v>
      </c>
      <c r="B48" s="89"/>
      <c r="C48" s="89"/>
      <c r="D48" s="64">
        <v>2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89">
        <v>3</v>
      </c>
      <c r="AD48" s="89"/>
      <c r="AE48" s="89"/>
      <c r="AF48" s="89"/>
      <c r="AG48" s="89"/>
      <c r="AH48" s="89"/>
      <c r="AI48" s="89"/>
      <c r="AJ48" s="89"/>
      <c r="AK48" s="89">
        <v>4</v>
      </c>
      <c r="AL48" s="89"/>
      <c r="AM48" s="89"/>
      <c r="AN48" s="89"/>
      <c r="AO48" s="89"/>
      <c r="AP48" s="89"/>
      <c r="AQ48" s="89"/>
      <c r="AR48" s="89"/>
      <c r="AS48" s="89">
        <v>5</v>
      </c>
      <c r="AT48" s="89"/>
      <c r="AU48" s="89"/>
      <c r="AV48" s="89"/>
      <c r="AW48" s="89"/>
      <c r="AX48" s="89"/>
      <c r="AY48" s="89"/>
      <c r="AZ48" s="89"/>
      <c r="BA48" s="15"/>
      <c r="BB48" s="15"/>
      <c r="BC48" s="15"/>
      <c r="BD48" s="15"/>
      <c r="BE48" s="15"/>
      <c r="BF48" s="15"/>
      <c r="BG48" s="15"/>
      <c r="BH48" s="15"/>
    </row>
    <row r="49" spans="1:79" ht="34.5" customHeight="1" x14ac:dyDescent="0.2">
      <c r="A49" s="60">
        <v>1</v>
      </c>
      <c r="B49" s="60"/>
      <c r="C49" s="60"/>
      <c r="D49" s="115" t="s">
        <v>52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59"/>
      <c r="AD49" s="59"/>
      <c r="AE49" s="59"/>
      <c r="AF49" s="59"/>
      <c r="AG49" s="59"/>
      <c r="AH49" s="59"/>
      <c r="AI49" s="59"/>
      <c r="AJ49" s="59"/>
      <c r="AK49" s="59">
        <f>SUM(AK50:AR54)</f>
        <v>310000</v>
      </c>
      <c r="AL49" s="59"/>
      <c r="AM49" s="59"/>
      <c r="AN49" s="59"/>
      <c r="AO49" s="59"/>
      <c r="AP49" s="59"/>
      <c r="AQ49" s="59"/>
      <c r="AR49" s="59"/>
      <c r="AS49" s="59">
        <f t="shared" ref="AS49:AS54" si="0">AC49+AK49</f>
        <v>310000</v>
      </c>
      <c r="AT49" s="59"/>
      <c r="AU49" s="59"/>
      <c r="AV49" s="59"/>
      <c r="AW49" s="59"/>
      <c r="AX49" s="59"/>
      <c r="AY49" s="59"/>
      <c r="AZ49" s="59"/>
      <c r="BA49" s="16"/>
      <c r="BB49" s="16"/>
      <c r="BC49" s="16"/>
      <c r="BD49" s="16"/>
      <c r="BE49" s="16"/>
      <c r="BF49" s="16"/>
      <c r="BG49" s="16"/>
      <c r="BH49" s="16"/>
      <c r="BT49" s="52">
        <v>4708783</v>
      </c>
      <c r="BU49" s="52"/>
      <c r="BV49" s="53">
        <f>AK49-BT49</f>
        <v>-4398783</v>
      </c>
      <c r="BW49" s="52"/>
      <c r="BX49" s="52"/>
      <c r="BY49" s="52"/>
      <c r="BZ49" s="52"/>
      <c r="CA49" s="1" t="s">
        <v>7</v>
      </c>
    </row>
    <row r="50" spans="1:79" ht="52.5" customHeight="1" x14ac:dyDescent="0.2">
      <c r="A50" s="64"/>
      <c r="B50" s="65"/>
      <c r="C50" s="66"/>
      <c r="D50" s="86" t="s">
        <v>101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70"/>
      <c r="AD50" s="71"/>
      <c r="AE50" s="71"/>
      <c r="AF50" s="71"/>
      <c r="AG50" s="71"/>
      <c r="AH50" s="71"/>
      <c r="AI50" s="71"/>
      <c r="AJ50" s="72"/>
      <c r="AK50" s="70">
        <f>100000</f>
        <v>100000</v>
      </c>
      <c r="AL50" s="71"/>
      <c r="AM50" s="71"/>
      <c r="AN50" s="71"/>
      <c r="AO50" s="71"/>
      <c r="AP50" s="71"/>
      <c r="AQ50" s="71"/>
      <c r="AR50" s="72"/>
      <c r="AS50" s="68">
        <f t="shared" si="0"/>
        <v>100000</v>
      </c>
      <c r="AT50" s="68"/>
      <c r="AU50" s="68"/>
      <c r="AV50" s="68"/>
      <c r="AW50" s="68"/>
      <c r="AX50" s="68"/>
      <c r="AY50" s="68"/>
      <c r="AZ50" s="68"/>
      <c r="BA50" s="16"/>
      <c r="BB50" s="16"/>
      <c r="BC50" s="16"/>
      <c r="BD50" s="16"/>
      <c r="BE50" s="16"/>
      <c r="BF50" s="16"/>
      <c r="BG50" s="16"/>
      <c r="BH50" s="16"/>
      <c r="BT50" s="52"/>
      <c r="BU50" s="52"/>
      <c r="BV50" s="52"/>
      <c r="BW50" s="52"/>
      <c r="BX50" s="52"/>
      <c r="BY50" s="52"/>
      <c r="BZ50" s="52"/>
    </row>
    <row r="51" spans="1:79" ht="71.25" customHeight="1" x14ac:dyDescent="0.2">
      <c r="A51" s="64"/>
      <c r="B51" s="65"/>
      <c r="C51" s="66"/>
      <c r="D51" s="86" t="s">
        <v>105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70"/>
      <c r="AD51" s="71"/>
      <c r="AE51" s="71"/>
      <c r="AF51" s="71"/>
      <c r="AG51" s="71"/>
      <c r="AH51" s="71"/>
      <c r="AI51" s="71"/>
      <c r="AJ51" s="72"/>
      <c r="AK51" s="70">
        <v>100000</v>
      </c>
      <c r="AL51" s="71"/>
      <c r="AM51" s="71"/>
      <c r="AN51" s="71"/>
      <c r="AO51" s="71"/>
      <c r="AP51" s="71"/>
      <c r="AQ51" s="71"/>
      <c r="AR51" s="72"/>
      <c r="AS51" s="68">
        <f>AC51+AK51</f>
        <v>100000</v>
      </c>
      <c r="AT51" s="68"/>
      <c r="AU51" s="68"/>
      <c r="AV51" s="68"/>
      <c r="AW51" s="68"/>
      <c r="AX51" s="68"/>
      <c r="AY51" s="68"/>
      <c r="AZ51" s="68"/>
      <c r="BA51" s="16"/>
      <c r="BB51" s="16"/>
      <c r="BC51" s="16"/>
      <c r="BD51" s="16"/>
      <c r="BE51" s="16"/>
      <c r="BF51" s="16"/>
      <c r="BG51" s="16"/>
      <c r="BH51" s="16"/>
      <c r="BT51" s="52"/>
      <c r="BU51" s="52"/>
      <c r="BV51" s="52"/>
      <c r="BW51" s="52"/>
      <c r="BX51" s="52"/>
      <c r="BY51" s="52"/>
      <c r="BZ51" s="52"/>
    </row>
    <row r="52" spans="1:79" ht="49.5" customHeight="1" x14ac:dyDescent="0.2">
      <c r="A52" s="64"/>
      <c r="B52" s="65"/>
      <c r="C52" s="66"/>
      <c r="D52" s="86" t="s">
        <v>102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70"/>
      <c r="AD52" s="71"/>
      <c r="AE52" s="71"/>
      <c r="AF52" s="71"/>
      <c r="AG52" s="71"/>
      <c r="AH52" s="71"/>
      <c r="AI52" s="71"/>
      <c r="AJ52" s="72"/>
      <c r="AK52" s="70">
        <v>10000</v>
      </c>
      <c r="AL52" s="71"/>
      <c r="AM52" s="71"/>
      <c r="AN52" s="71"/>
      <c r="AO52" s="71"/>
      <c r="AP52" s="71"/>
      <c r="AQ52" s="71"/>
      <c r="AR52" s="72"/>
      <c r="AS52" s="68">
        <f t="shared" si="0"/>
        <v>10000</v>
      </c>
      <c r="AT52" s="68"/>
      <c r="AU52" s="68"/>
      <c r="AV52" s="68"/>
      <c r="AW52" s="68"/>
      <c r="AX52" s="68"/>
      <c r="AY52" s="68"/>
      <c r="AZ52" s="68"/>
      <c r="BA52" s="16"/>
      <c r="BB52" s="16"/>
      <c r="BC52" s="16"/>
      <c r="BD52" s="16"/>
      <c r="BE52" s="16"/>
      <c r="BF52" s="16"/>
      <c r="BG52" s="16"/>
      <c r="BH52" s="16"/>
      <c r="BT52" s="52"/>
      <c r="BU52" s="52"/>
      <c r="BV52" s="52"/>
      <c r="BW52" s="52"/>
      <c r="BX52" s="52"/>
      <c r="BY52" s="52"/>
      <c r="BZ52" s="52"/>
    </row>
    <row r="53" spans="1:79" ht="34.5" hidden="1" customHeight="1" x14ac:dyDescent="0.2">
      <c r="A53" s="64"/>
      <c r="B53" s="65"/>
      <c r="C53" s="66"/>
      <c r="D53" s="86" t="s">
        <v>67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70"/>
      <c r="AD53" s="71"/>
      <c r="AE53" s="71"/>
      <c r="AF53" s="71"/>
      <c r="AG53" s="71"/>
      <c r="AH53" s="71"/>
      <c r="AI53" s="71"/>
      <c r="AJ53" s="72"/>
      <c r="AK53" s="70">
        <f>50000-50000</f>
        <v>0</v>
      </c>
      <c r="AL53" s="71"/>
      <c r="AM53" s="71"/>
      <c r="AN53" s="71"/>
      <c r="AO53" s="71"/>
      <c r="AP53" s="71"/>
      <c r="AQ53" s="71"/>
      <c r="AR53" s="72"/>
      <c r="AS53" s="68">
        <f t="shared" si="0"/>
        <v>0</v>
      </c>
      <c r="AT53" s="68"/>
      <c r="AU53" s="68"/>
      <c r="AV53" s="68"/>
      <c r="AW53" s="68"/>
      <c r="AX53" s="68"/>
      <c r="AY53" s="68"/>
      <c r="AZ53" s="68"/>
      <c r="BA53" s="16"/>
      <c r="BB53" s="16"/>
      <c r="BC53" s="16"/>
      <c r="BD53" s="16"/>
      <c r="BE53" s="16"/>
      <c r="BF53" s="16"/>
      <c r="BG53" s="16"/>
      <c r="BH53" s="16"/>
      <c r="BT53" s="52"/>
      <c r="BU53" s="52"/>
      <c r="BV53" s="52"/>
      <c r="BW53" s="52"/>
      <c r="BX53" s="52"/>
      <c r="BY53" s="52"/>
      <c r="BZ53" s="52"/>
    </row>
    <row r="54" spans="1:79" ht="40.5" customHeight="1" x14ac:dyDescent="0.2">
      <c r="A54" s="64"/>
      <c r="B54" s="65"/>
      <c r="C54" s="66"/>
      <c r="D54" s="86" t="s">
        <v>103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70"/>
      <c r="AD54" s="71"/>
      <c r="AE54" s="71"/>
      <c r="AF54" s="71"/>
      <c r="AG54" s="71"/>
      <c r="AH54" s="71"/>
      <c r="AI54" s="71"/>
      <c r="AJ54" s="72"/>
      <c r="AK54" s="70">
        <f>100000</f>
        <v>100000</v>
      </c>
      <c r="AL54" s="71"/>
      <c r="AM54" s="71"/>
      <c r="AN54" s="71"/>
      <c r="AO54" s="71"/>
      <c r="AP54" s="71"/>
      <c r="AQ54" s="71"/>
      <c r="AR54" s="72"/>
      <c r="AS54" s="68">
        <f t="shared" si="0"/>
        <v>100000</v>
      </c>
      <c r="AT54" s="68"/>
      <c r="AU54" s="68"/>
      <c r="AV54" s="68"/>
      <c r="AW54" s="68"/>
      <c r="AX54" s="68"/>
      <c r="AY54" s="68"/>
      <c r="AZ54" s="68"/>
      <c r="BA54" s="16"/>
      <c r="BB54" s="16"/>
      <c r="BC54" s="16"/>
      <c r="BD54" s="16"/>
      <c r="BE54" s="16"/>
      <c r="BF54" s="16"/>
      <c r="BG54" s="16"/>
      <c r="BH54" s="16"/>
      <c r="BT54" s="52"/>
      <c r="BU54" s="52"/>
      <c r="BV54" s="52"/>
      <c r="BW54" s="52"/>
      <c r="BX54" s="52"/>
      <c r="BY54" s="52"/>
      <c r="BZ54" s="52"/>
    </row>
    <row r="55" spans="1:79" ht="36.75" customHeight="1" x14ac:dyDescent="0.2">
      <c r="A55" s="60">
        <v>2</v>
      </c>
      <c r="B55" s="60"/>
      <c r="C55" s="60"/>
      <c r="D55" s="95" t="s">
        <v>53</v>
      </c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6"/>
      <c r="AC55" s="59"/>
      <c r="AD55" s="59"/>
      <c r="AE55" s="59"/>
      <c r="AF55" s="59"/>
      <c r="AG55" s="59"/>
      <c r="AH55" s="59"/>
      <c r="AI55" s="59"/>
      <c r="AJ55" s="59"/>
      <c r="AK55" s="59">
        <f>SUM(AK56:AR66)</f>
        <v>8000000</v>
      </c>
      <c r="AL55" s="59"/>
      <c r="AM55" s="59"/>
      <c r="AN55" s="59"/>
      <c r="AO55" s="59"/>
      <c r="AP55" s="59"/>
      <c r="AQ55" s="59"/>
      <c r="AR55" s="59"/>
      <c r="AS55" s="59">
        <f t="shared" ref="AS55:AS65" si="1">AC55+AK55</f>
        <v>8000000</v>
      </c>
      <c r="AT55" s="59"/>
      <c r="AU55" s="59"/>
      <c r="AV55" s="59"/>
      <c r="AW55" s="59"/>
      <c r="AX55" s="59"/>
      <c r="AY55" s="59"/>
      <c r="AZ55" s="59"/>
      <c r="BA55" s="16"/>
      <c r="BB55" s="16"/>
      <c r="BC55" s="16"/>
      <c r="BD55" s="16"/>
      <c r="BE55" s="16"/>
      <c r="BF55" s="16"/>
      <c r="BG55" s="16"/>
      <c r="BH55" s="16"/>
      <c r="BT55" s="52">
        <v>23297429</v>
      </c>
      <c r="BU55" s="52"/>
      <c r="BV55" s="53">
        <f>AK55-BT55</f>
        <v>-15297429</v>
      </c>
      <c r="BW55" s="52"/>
      <c r="BX55" s="52"/>
      <c r="BY55" s="52"/>
      <c r="BZ55" s="52"/>
    </row>
    <row r="56" spans="1:79" ht="50.25" customHeight="1" x14ac:dyDescent="0.2">
      <c r="A56" s="64"/>
      <c r="B56" s="65"/>
      <c r="C56" s="66"/>
      <c r="D56" s="61" t="s">
        <v>134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68"/>
      <c r="AD56" s="68"/>
      <c r="AE56" s="68"/>
      <c r="AF56" s="68"/>
      <c r="AG56" s="68"/>
      <c r="AH56" s="68"/>
      <c r="AI56" s="68"/>
      <c r="AJ56" s="68"/>
      <c r="AK56" s="70">
        <f>1000000</f>
        <v>1000000</v>
      </c>
      <c r="AL56" s="71"/>
      <c r="AM56" s="71"/>
      <c r="AN56" s="71"/>
      <c r="AO56" s="71"/>
      <c r="AP56" s="71"/>
      <c r="AQ56" s="71"/>
      <c r="AR56" s="72"/>
      <c r="AS56" s="68">
        <f t="shared" si="1"/>
        <v>1000000</v>
      </c>
      <c r="AT56" s="68"/>
      <c r="AU56" s="68"/>
      <c r="AV56" s="68"/>
      <c r="AW56" s="68"/>
      <c r="AX56" s="68"/>
      <c r="AY56" s="68"/>
      <c r="AZ56" s="68"/>
      <c r="BA56" s="16"/>
      <c r="BB56" s="16"/>
      <c r="BC56" s="16"/>
      <c r="BD56" s="16"/>
      <c r="BE56" s="16"/>
      <c r="BF56" s="16"/>
      <c r="BG56" s="16"/>
      <c r="BH56" s="16"/>
      <c r="BT56" s="52"/>
      <c r="BU56" s="52"/>
      <c r="BV56" s="52"/>
      <c r="BW56" s="52"/>
      <c r="BX56" s="52"/>
      <c r="BY56" s="52"/>
      <c r="BZ56" s="52"/>
    </row>
    <row r="57" spans="1:79" ht="52.5" hidden="1" customHeight="1" x14ac:dyDescent="0.2">
      <c r="A57" s="64"/>
      <c r="B57" s="65"/>
      <c r="C57" s="66"/>
      <c r="D57" s="61" t="s">
        <v>68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68"/>
      <c r="AD57" s="68"/>
      <c r="AE57" s="68"/>
      <c r="AF57" s="68"/>
      <c r="AG57" s="68"/>
      <c r="AH57" s="68"/>
      <c r="AI57" s="68"/>
      <c r="AJ57" s="68"/>
      <c r="AK57" s="70">
        <f>100000-100000</f>
        <v>0</v>
      </c>
      <c r="AL57" s="71"/>
      <c r="AM57" s="71"/>
      <c r="AN57" s="71"/>
      <c r="AO57" s="71"/>
      <c r="AP57" s="71"/>
      <c r="AQ57" s="71"/>
      <c r="AR57" s="72"/>
      <c r="AS57" s="68">
        <f t="shared" si="1"/>
        <v>0</v>
      </c>
      <c r="AT57" s="68"/>
      <c r="AU57" s="68"/>
      <c r="AV57" s="68"/>
      <c r="AW57" s="68"/>
      <c r="AX57" s="68"/>
      <c r="AY57" s="68"/>
      <c r="AZ57" s="68"/>
      <c r="BA57" s="16"/>
      <c r="BB57" s="16"/>
      <c r="BC57" s="16"/>
      <c r="BD57" s="16"/>
      <c r="BE57" s="16"/>
      <c r="BF57" s="16"/>
      <c r="BG57" s="16"/>
      <c r="BH57" s="16"/>
      <c r="BT57" s="52"/>
      <c r="BU57" s="52"/>
      <c r="BV57" s="52"/>
      <c r="BW57" s="52"/>
      <c r="BX57" s="52"/>
      <c r="BY57" s="52"/>
      <c r="BZ57" s="52"/>
    </row>
    <row r="58" spans="1:79" ht="49.5" hidden="1" customHeight="1" x14ac:dyDescent="0.2">
      <c r="A58" s="64"/>
      <c r="B58" s="65"/>
      <c r="C58" s="66"/>
      <c r="D58" s="61" t="s">
        <v>69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68"/>
      <c r="AD58" s="68"/>
      <c r="AE58" s="68"/>
      <c r="AF58" s="68"/>
      <c r="AG58" s="68"/>
      <c r="AH58" s="68"/>
      <c r="AI58" s="68"/>
      <c r="AJ58" s="68"/>
      <c r="AK58" s="70">
        <f>100000-100000</f>
        <v>0</v>
      </c>
      <c r="AL58" s="71"/>
      <c r="AM58" s="71"/>
      <c r="AN58" s="71"/>
      <c r="AO58" s="71"/>
      <c r="AP58" s="71"/>
      <c r="AQ58" s="71"/>
      <c r="AR58" s="72"/>
      <c r="AS58" s="68">
        <f t="shared" si="1"/>
        <v>0</v>
      </c>
      <c r="AT58" s="68"/>
      <c r="AU58" s="68"/>
      <c r="AV58" s="68"/>
      <c r="AW58" s="68"/>
      <c r="AX58" s="68"/>
      <c r="AY58" s="68"/>
      <c r="AZ58" s="68"/>
      <c r="BA58" s="16"/>
      <c r="BB58" s="16"/>
      <c r="BC58" s="16"/>
      <c r="BD58" s="16"/>
      <c r="BE58" s="16"/>
      <c r="BF58" s="16"/>
      <c r="BG58" s="16"/>
      <c r="BH58" s="16"/>
      <c r="BT58" s="52"/>
      <c r="BU58" s="52"/>
      <c r="BV58" s="52"/>
      <c r="BW58" s="52"/>
      <c r="BX58" s="52"/>
      <c r="BY58" s="52"/>
      <c r="BZ58" s="52"/>
    </row>
    <row r="59" spans="1:79" ht="39" customHeight="1" x14ac:dyDescent="0.2">
      <c r="A59" s="64"/>
      <c r="B59" s="65"/>
      <c r="C59" s="66"/>
      <c r="D59" s="86" t="s">
        <v>129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8"/>
      <c r="AC59" s="68"/>
      <c r="AD59" s="68"/>
      <c r="AE59" s="68"/>
      <c r="AF59" s="68"/>
      <c r="AG59" s="68"/>
      <c r="AH59" s="68"/>
      <c r="AI59" s="68"/>
      <c r="AJ59" s="68"/>
      <c r="AK59" s="70">
        <v>1000000</v>
      </c>
      <c r="AL59" s="71"/>
      <c r="AM59" s="71"/>
      <c r="AN59" s="71"/>
      <c r="AO59" s="71"/>
      <c r="AP59" s="71"/>
      <c r="AQ59" s="71"/>
      <c r="AR59" s="72"/>
      <c r="AS59" s="68">
        <f t="shared" si="1"/>
        <v>1000000</v>
      </c>
      <c r="AT59" s="68"/>
      <c r="AU59" s="68"/>
      <c r="AV59" s="68"/>
      <c r="AW59" s="68"/>
      <c r="AX59" s="68"/>
      <c r="AY59" s="68"/>
      <c r="AZ59" s="68"/>
      <c r="BA59" s="16"/>
      <c r="BB59" s="16"/>
      <c r="BC59" s="16"/>
      <c r="BD59" s="16"/>
      <c r="BE59" s="16"/>
      <c r="BF59" s="16"/>
      <c r="BG59" s="16"/>
      <c r="BH59" s="16"/>
      <c r="BT59" s="52"/>
      <c r="BU59" s="52"/>
      <c r="BV59" s="52"/>
      <c r="BW59" s="52"/>
      <c r="BX59" s="52"/>
      <c r="BY59" s="52"/>
      <c r="BZ59" s="52"/>
    </row>
    <row r="60" spans="1:79" ht="49.5" customHeight="1" x14ac:dyDescent="0.2">
      <c r="A60" s="64"/>
      <c r="B60" s="65"/>
      <c r="C60" s="66"/>
      <c r="D60" s="61" t="s">
        <v>108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68"/>
      <c r="AD60" s="68"/>
      <c r="AE60" s="68"/>
      <c r="AF60" s="68"/>
      <c r="AG60" s="68"/>
      <c r="AH60" s="68"/>
      <c r="AI60" s="68"/>
      <c r="AJ60" s="68"/>
      <c r="AK60" s="70">
        <v>1000000</v>
      </c>
      <c r="AL60" s="71"/>
      <c r="AM60" s="71"/>
      <c r="AN60" s="71"/>
      <c r="AO60" s="71"/>
      <c r="AP60" s="71"/>
      <c r="AQ60" s="71"/>
      <c r="AR60" s="72"/>
      <c r="AS60" s="68">
        <f t="shared" si="1"/>
        <v>1000000</v>
      </c>
      <c r="AT60" s="68"/>
      <c r="AU60" s="68"/>
      <c r="AV60" s="68"/>
      <c r="AW60" s="68"/>
      <c r="AX60" s="68"/>
      <c r="AY60" s="68"/>
      <c r="AZ60" s="68"/>
      <c r="BA60" s="16"/>
      <c r="BB60" s="16"/>
      <c r="BC60" s="16"/>
      <c r="BD60" s="16"/>
      <c r="BE60" s="16"/>
      <c r="BF60" s="16"/>
      <c r="BG60" s="16"/>
      <c r="BH60" s="16"/>
      <c r="BT60" s="52"/>
      <c r="BU60" s="52"/>
      <c r="BV60" s="52"/>
      <c r="BW60" s="52"/>
      <c r="BX60" s="52"/>
      <c r="BY60" s="52"/>
      <c r="BZ60" s="52"/>
    </row>
    <row r="61" spans="1:79" ht="49.5" customHeight="1" x14ac:dyDescent="0.2">
      <c r="A61" s="64"/>
      <c r="B61" s="65"/>
      <c r="C61" s="66"/>
      <c r="D61" s="61" t="s">
        <v>110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68"/>
      <c r="AD61" s="68"/>
      <c r="AE61" s="68"/>
      <c r="AF61" s="68"/>
      <c r="AG61" s="68"/>
      <c r="AH61" s="68"/>
      <c r="AI61" s="68"/>
      <c r="AJ61" s="68"/>
      <c r="AK61" s="70">
        <v>500000</v>
      </c>
      <c r="AL61" s="71"/>
      <c r="AM61" s="71"/>
      <c r="AN61" s="71"/>
      <c r="AO61" s="71"/>
      <c r="AP61" s="71"/>
      <c r="AQ61" s="71"/>
      <c r="AR61" s="72"/>
      <c r="AS61" s="68">
        <f t="shared" si="1"/>
        <v>500000</v>
      </c>
      <c r="AT61" s="68"/>
      <c r="AU61" s="68"/>
      <c r="AV61" s="68"/>
      <c r="AW61" s="68"/>
      <c r="AX61" s="68"/>
      <c r="AY61" s="68"/>
      <c r="AZ61" s="68"/>
      <c r="BA61" s="16"/>
      <c r="BB61" s="16"/>
      <c r="BC61" s="16"/>
      <c r="BD61" s="16"/>
      <c r="BE61" s="16"/>
      <c r="BF61" s="16"/>
      <c r="BG61" s="16"/>
      <c r="BH61" s="16"/>
      <c r="BT61" s="52"/>
      <c r="BU61" s="52"/>
      <c r="BV61" s="52"/>
      <c r="BW61" s="52"/>
      <c r="BX61" s="52"/>
      <c r="BY61" s="52"/>
      <c r="BZ61" s="52"/>
    </row>
    <row r="62" spans="1:79" ht="49.5" customHeight="1" x14ac:dyDescent="0.2">
      <c r="A62" s="64"/>
      <c r="B62" s="65"/>
      <c r="C62" s="66"/>
      <c r="D62" s="61" t="s">
        <v>90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68"/>
      <c r="AD62" s="68"/>
      <c r="AE62" s="68"/>
      <c r="AF62" s="68"/>
      <c r="AG62" s="68"/>
      <c r="AH62" s="68"/>
      <c r="AI62" s="68"/>
      <c r="AJ62" s="68"/>
      <c r="AK62" s="70">
        <v>500000</v>
      </c>
      <c r="AL62" s="71"/>
      <c r="AM62" s="71"/>
      <c r="AN62" s="71"/>
      <c r="AO62" s="71"/>
      <c r="AP62" s="71"/>
      <c r="AQ62" s="71"/>
      <c r="AR62" s="72"/>
      <c r="AS62" s="68">
        <f t="shared" si="1"/>
        <v>500000</v>
      </c>
      <c r="AT62" s="68"/>
      <c r="AU62" s="68"/>
      <c r="AV62" s="68"/>
      <c r="AW62" s="68"/>
      <c r="AX62" s="68"/>
      <c r="AY62" s="68"/>
      <c r="AZ62" s="68"/>
      <c r="BA62" s="16"/>
      <c r="BB62" s="16"/>
      <c r="BC62" s="16"/>
      <c r="BD62" s="16"/>
      <c r="BE62" s="16"/>
      <c r="BF62" s="16"/>
      <c r="BG62" s="16"/>
      <c r="BH62" s="16"/>
      <c r="BT62" s="52"/>
      <c r="BU62" s="52"/>
      <c r="BV62" s="52"/>
      <c r="BW62" s="52"/>
      <c r="BX62" s="52"/>
      <c r="BY62" s="52"/>
      <c r="BZ62" s="52"/>
    </row>
    <row r="63" spans="1:79" ht="56.25" customHeight="1" x14ac:dyDescent="0.2">
      <c r="A63" s="64"/>
      <c r="B63" s="65"/>
      <c r="C63" s="66"/>
      <c r="D63" s="61" t="s">
        <v>111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68"/>
      <c r="AD63" s="68"/>
      <c r="AE63" s="68"/>
      <c r="AF63" s="68"/>
      <c r="AG63" s="68"/>
      <c r="AH63" s="68"/>
      <c r="AI63" s="68"/>
      <c r="AJ63" s="68"/>
      <c r="AK63" s="70">
        <v>500000</v>
      </c>
      <c r="AL63" s="71"/>
      <c r="AM63" s="71"/>
      <c r="AN63" s="71"/>
      <c r="AO63" s="71"/>
      <c r="AP63" s="71"/>
      <c r="AQ63" s="71"/>
      <c r="AR63" s="72"/>
      <c r="AS63" s="68">
        <f t="shared" si="1"/>
        <v>500000</v>
      </c>
      <c r="AT63" s="68"/>
      <c r="AU63" s="68"/>
      <c r="AV63" s="68"/>
      <c r="AW63" s="68"/>
      <c r="AX63" s="68"/>
      <c r="AY63" s="68"/>
      <c r="AZ63" s="68"/>
      <c r="BA63" s="16"/>
      <c r="BB63" s="16"/>
      <c r="BC63" s="16"/>
      <c r="BD63" s="16"/>
      <c r="BE63" s="16"/>
      <c r="BF63" s="16"/>
      <c r="BG63" s="16"/>
      <c r="BH63" s="16"/>
      <c r="BT63" s="52"/>
      <c r="BU63" s="52"/>
      <c r="BV63" s="52"/>
      <c r="BW63" s="52"/>
      <c r="BX63" s="52"/>
      <c r="BY63" s="52"/>
      <c r="BZ63" s="52"/>
    </row>
    <row r="64" spans="1:79" ht="51.75" customHeight="1" x14ac:dyDescent="0.2">
      <c r="A64" s="64"/>
      <c r="B64" s="65"/>
      <c r="C64" s="66"/>
      <c r="D64" s="112" t="s">
        <v>112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4"/>
      <c r="AC64" s="68"/>
      <c r="AD64" s="68"/>
      <c r="AE64" s="68"/>
      <c r="AF64" s="68"/>
      <c r="AG64" s="68"/>
      <c r="AH64" s="68"/>
      <c r="AI64" s="68"/>
      <c r="AJ64" s="68"/>
      <c r="AK64" s="70">
        <v>500000</v>
      </c>
      <c r="AL64" s="71"/>
      <c r="AM64" s="71"/>
      <c r="AN64" s="71"/>
      <c r="AO64" s="71"/>
      <c r="AP64" s="71"/>
      <c r="AQ64" s="71"/>
      <c r="AR64" s="72"/>
      <c r="AS64" s="68">
        <f t="shared" si="1"/>
        <v>500000</v>
      </c>
      <c r="AT64" s="68"/>
      <c r="AU64" s="68"/>
      <c r="AV64" s="68"/>
      <c r="AW64" s="68"/>
      <c r="AX64" s="68"/>
      <c r="AY64" s="68"/>
      <c r="AZ64" s="68"/>
      <c r="BA64" s="16"/>
      <c r="BB64" s="16"/>
      <c r="BC64" s="16"/>
      <c r="BD64" s="16"/>
      <c r="BE64" s="16"/>
      <c r="BF64" s="16"/>
      <c r="BG64" s="16"/>
      <c r="BH64" s="16"/>
      <c r="BT64" s="52"/>
      <c r="BU64" s="52"/>
      <c r="BV64" s="52"/>
      <c r="BW64" s="52"/>
      <c r="BX64" s="52"/>
      <c r="BY64" s="52"/>
      <c r="BZ64" s="52"/>
    </row>
    <row r="65" spans="1:79" ht="34.5" hidden="1" customHeight="1" x14ac:dyDescent="0.2">
      <c r="A65" s="64"/>
      <c r="B65" s="65"/>
      <c r="C65" s="66"/>
      <c r="D65" s="112" t="s">
        <v>109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4"/>
      <c r="AC65" s="68"/>
      <c r="AD65" s="68"/>
      <c r="AE65" s="68"/>
      <c r="AF65" s="68"/>
      <c r="AG65" s="68"/>
      <c r="AH65" s="68"/>
      <c r="AI65" s="68"/>
      <c r="AJ65" s="68"/>
      <c r="AK65" s="70">
        <f>3460000-3460000</f>
        <v>0</v>
      </c>
      <c r="AL65" s="71"/>
      <c r="AM65" s="71"/>
      <c r="AN65" s="71"/>
      <c r="AO65" s="71"/>
      <c r="AP65" s="71"/>
      <c r="AQ65" s="71"/>
      <c r="AR65" s="72"/>
      <c r="AS65" s="68">
        <f t="shared" si="1"/>
        <v>0</v>
      </c>
      <c r="AT65" s="68"/>
      <c r="AU65" s="68"/>
      <c r="AV65" s="68"/>
      <c r="AW65" s="68"/>
      <c r="AX65" s="68"/>
      <c r="AY65" s="68"/>
      <c r="AZ65" s="68"/>
      <c r="BA65" s="16"/>
      <c r="BB65" s="16"/>
      <c r="BC65" s="16"/>
      <c r="BD65" s="16"/>
      <c r="BE65" s="16"/>
      <c r="BF65" s="16"/>
      <c r="BG65" s="16"/>
      <c r="BH65" s="16"/>
      <c r="BT65" s="52"/>
      <c r="BU65" s="52"/>
      <c r="BV65" s="52"/>
      <c r="BW65" s="52"/>
      <c r="BX65" s="52"/>
      <c r="BY65" s="52"/>
      <c r="BZ65" s="52"/>
    </row>
    <row r="66" spans="1:79" ht="39.75" customHeight="1" x14ac:dyDescent="0.2">
      <c r="A66" s="64"/>
      <c r="B66" s="65"/>
      <c r="C66" s="66"/>
      <c r="D66" s="112" t="s">
        <v>135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4"/>
      <c r="AC66" s="68"/>
      <c r="AD66" s="68"/>
      <c r="AE66" s="68"/>
      <c r="AF66" s="68"/>
      <c r="AG66" s="68"/>
      <c r="AH66" s="68"/>
      <c r="AI66" s="68"/>
      <c r="AJ66" s="68"/>
      <c r="AK66" s="70">
        <v>3000000</v>
      </c>
      <c r="AL66" s="71"/>
      <c r="AM66" s="71"/>
      <c r="AN66" s="71"/>
      <c r="AO66" s="71"/>
      <c r="AP66" s="71"/>
      <c r="AQ66" s="71"/>
      <c r="AR66" s="72"/>
      <c r="AS66" s="68">
        <f t="shared" ref="AS66:AS73" si="2">AC66+AK66</f>
        <v>3000000</v>
      </c>
      <c r="AT66" s="68"/>
      <c r="AU66" s="68"/>
      <c r="AV66" s="68"/>
      <c r="AW66" s="68"/>
      <c r="AX66" s="68"/>
      <c r="AY66" s="68"/>
      <c r="AZ66" s="68"/>
      <c r="BA66" s="16"/>
      <c r="BB66" s="16"/>
      <c r="BC66" s="16"/>
      <c r="BD66" s="16"/>
      <c r="BE66" s="16"/>
      <c r="BF66" s="16"/>
      <c r="BG66" s="16"/>
      <c r="BH66" s="16"/>
      <c r="BT66" s="52"/>
      <c r="BU66" s="52"/>
      <c r="BV66" s="52"/>
      <c r="BW66" s="52"/>
      <c r="BX66" s="52"/>
      <c r="BY66" s="52"/>
      <c r="BZ66" s="52"/>
    </row>
    <row r="67" spans="1:79" ht="39.75" customHeight="1" x14ac:dyDescent="0.2">
      <c r="A67" s="182">
        <v>3</v>
      </c>
      <c r="B67" s="104"/>
      <c r="C67" s="105"/>
      <c r="D67" s="115" t="s">
        <v>88</v>
      </c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1"/>
      <c r="AC67" s="68"/>
      <c r="AD67" s="68"/>
      <c r="AE67" s="68"/>
      <c r="AF67" s="68"/>
      <c r="AG67" s="68"/>
      <c r="AH67" s="68"/>
      <c r="AI67" s="68"/>
      <c r="AJ67" s="68"/>
      <c r="AK67" s="177">
        <f>AK68</f>
        <v>90000</v>
      </c>
      <c r="AL67" s="178"/>
      <c r="AM67" s="178"/>
      <c r="AN67" s="178"/>
      <c r="AO67" s="178"/>
      <c r="AP67" s="178"/>
      <c r="AQ67" s="178"/>
      <c r="AR67" s="179"/>
      <c r="AS67" s="59">
        <f t="shared" si="2"/>
        <v>90000</v>
      </c>
      <c r="AT67" s="59"/>
      <c r="AU67" s="59"/>
      <c r="AV67" s="59"/>
      <c r="AW67" s="59"/>
      <c r="AX67" s="59"/>
      <c r="AY67" s="59"/>
      <c r="AZ67" s="59"/>
      <c r="BA67" s="16"/>
      <c r="BB67" s="16"/>
      <c r="BC67" s="16"/>
      <c r="BD67" s="16"/>
      <c r="BE67" s="16"/>
      <c r="BF67" s="16"/>
      <c r="BG67" s="16"/>
      <c r="BH67" s="16"/>
      <c r="BT67" s="52"/>
      <c r="BU67" s="52"/>
      <c r="BV67" s="52"/>
      <c r="BW67" s="52"/>
      <c r="BX67" s="52"/>
      <c r="BY67" s="52"/>
      <c r="BZ67" s="52"/>
    </row>
    <row r="68" spans="1:79" ht="36" customHeight="1" x14ac:dyDescent="0.2">
      <c r="A68" s="64"/>
      <c r="B68" s="65"/>
      <c r="C68" s="66"/>
      <c r="D68" s="86" t="s">
        <v>115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8"/>
      <c r="AC68" s="68"/>
      <c r="AD68" s="68"/>
      <c r="AE68" s="68"/>
      <c r="AF68" s="68"/>
      <c r="AG68" s="68"/>
      <c r="AH68" s="68"/>
      <c r="AI68" s="68"/>
      <c r="AJ68" s="68"/>
      <c r="AK68" s="70">
        <v>90000</v>
      </c>
      <c r="AL68" s="71"/>
      <c r="AM68" s="71"/>
      <c r="AN68" s="71"/>
      <c r="AO68" s="71"/>
      <c r="AP68" s="71"/>
      <c r="AQ68" s="71"/>
      <c r="AR68" s="72"/>
      <c r="AS68" s="68">
        <f t="shared" si="2"/>
        <v>90000</v>
      </c>
      <c r="AT68" s="68"/>
      <c r="AU68" s="68"/>
      <c r="AV68" s="68"/>
      <c r="AW68" s="68"/>
      <c r="AX68" s="68"/>
      <c r="AY68" s="68"/>
      <c r="AZ68" s="68"/>
      <c r="BA68" s="16"/>
      <c r="BB68" s="16"/>
      <c r="BC68" s="16"/>
      <c r="BD68" s="16"/>
      <c r="BE68" s="16"/>
      <c r="BF68" s="16"/>
      <c r="BG68" s="16"/>
      <c r="BH68" s="16"/>
      <c r="BT68" s="52"/>
      <c r="BU68" s="52"/>
      <c r="BV68" s="52"/>
      <c r="BW68" s="52"/>
      <c r="BX68" s="52"/>
      <c r="BY68" s="52"/>
      <c r="BZ68" s="52"/>
    </row>
    <row r="69" spans="1:79" ht="39.75" customHeight="1" x14ac:dyDescent="0.2">
      <c r="A69" s="182">
        <v>4</v>
      </c>
      <c r="B69" s="104"/>
      <c r="C69" s="105"/>
      <c r="D69" s="115" t="s">
        <v>89</v>
      </c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1"/>
      <c r="AC69" s="68"/>
      <c r="AD69" s="68"/>
      <c r="AE69" s="68"/>
      <c r="AF69" s="68"/>
      <c r="AG69" s="68"/>
      <c r="AH69" s="68"/>
      <c r="AI69" s="68"/>
      <c r="AJ69" s="68"/>
      <c r="AK69" s="177">
        <f>SUM(AK70:AR72)</f>
        <v>150000</v>
      </c>
      <c r="AL69" s="178"/>
      <c r="AM69" s="178"/>
      <c r="AN69" s="178"/>
      <c r="AO69" s="178"/>
      <c r="AP69" s="178"/>
      <c r="AQ69" s="178"/>
      <c r="AR69" s="179"/>
      <c r="AS69" s="59">
        <f t="shared" si="2"/>
        <v>150000</v>
      </c>
      <c r="AT69" s="59"/>
      <c r="AU69" s="59"/>
      <c r="AV69" s="59"/>
      <c r="AW69" s="59"/>
      <c r="AX69" s="59"/>
      <c r="AY69" s="59"/>
      <c r="AZ69" s="59"/>
      <c r="BA69" s="16"/>
      <c r="BB69" s="16"/>
      <c r="BC69" s="16"/>
      <c r="BD69" s="16"/>
      <c r="BE69" s="16"/>
      <c r="BF69" s="16"/>
      <c r="BG69" s="16"/>
      <c r="BH69" s="16"/>
      <c r="BT69" s="52"/>
      <c r="BU69" s="52"/>
      <c r="BV69" s="52"/>
      <c r="BW69" s="52"/>
      <c r="BX69" s="52"/>
      <c r="BY69" s="52"/>
      <c r="BZ69" s="52"/>
    </row>
    <row r="70" spans="1:79" ht="54" customHeight="1" x14ac:dyDescent="0.2">
      <c r="A70" s="64"/>
      <c r="B70" s="65"/>
      <c r="C70" s="66"/>
      <c r="D70" s="86" t="s">
        <v>117</v>
      </c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8"/>
      <c r="AC70" s="68"/>
      <c r="AD70" s="68"/>
      <c r="AE70" s="68"/>
      <c r="AF70" s="68"/>
      <c r="AG70" s="68"/>
      <c r="AH70" s="68"/>
      <c r="AI70" s="68"/>
      <c r="AJ70" s="68"/>
      <c r="AK70" s="70">
        <v>50000</v>
      </c>
      <c r="AL70" s="71"/>
      <c r="AM70" s="71"/>
      <c r="AN70" s="71"/>
      <c r="AO70" s="71"/>
      <c r="AP70" s="71"/>
      <c r="AQ70" s="71"/>
      <c r="AR70" s="72"/>
      <c r="AS70" s="68">
        <f t="shared" si="2"/>
        <v>50000</v>
      </c>
      <c r="AT70" s="68"/>
      <c r="AU70" s="68"/>
      <c r="AV70" s="68"/>
      <c r="AW70" s="68"/>
      <c r="AX70" s="68"/>
      <c r="AY70" s="68"/>
      <c r="AZ70" s="68"/>
      <c r="BA70" s="16"/>
      <c r="BB70" s="16"/>
      <c r="BC70" s="16"/>
      <c r="BD70" s="16"/>
      <c r="BE70" s="16"/>
      <c r="BF70" s="16"/>
      <c r="BG70" s="16"/>
      <c r="BH70" s="16"/>
      <c r="BT70" s="52"/>
      <c r="BU70" s="52"/>
      <c r="BV70" s="52"/>
      <c r="BW70" s="52"/>
      <c r="BX70" s="52"/>
      <c r="BY70" s="52"/>
      <c r="BZ70" s="52"/>
    </row>
    <row r="71" spans="1:79" ht="52.5" customHeight="1" x14ac:dyDescent="0.2">
      <c r="A71" s="64"/>
      <c r="B71" s="65"/>
      <c r="C71" s="66"/>
      <c r="D71" s="86" t="s">
        <v>118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8"/>
      <c r="AC71" s="68"/>
      <c r="AD71" s="68"/>
      <c r="AE71" s="68"/>
      <c r="AF71" s="68"/>
      <c r="AG71" s="68"/>
      <c r="AH71" s="68"/>
      <c r="AI71" s="68"/>
      <c r="AJ71" s="68"/>
      <c r="AK71" s="70">
        <v>50000</v>
      </c>
      <c r="AL71" s="71"/>
      <c r="AM71" s="71"/>
      <c r="AN71" s="71"/>
      <c r="AO71" s="71"/>
      <c r="AP71" s="71"/>
      <c r="AQ71" s="71"/>
      <c r="AR71" s="72"/>
      <c r="AS71" s="68">
        <f t="shared" si="2"/>
        <v>50000</v>
      </c>
      <c r="AT71" s="68"/>
      <c r="AU71" s="68"/>
      <c r="AV71" s="68"/>
      <c r="AW71" s="68"/>
      <c r="AX71" s="68"/>
      <c r="AY71" s="68"/>
      <c r="AZ71" s="68"/>
      <c r="BA71" s="16"/>
      <c r="BB71" s="16"/>
      <c r="BC71" s="16"/>
      <c r="BD71" s="16"/>
      <c r="BE71" s="16"/>
      <c r="BF71" s="16"/>
      <c r="BG71" s="16"/>
      <c r="BH71" s="16"/>
      <c r="BT71" s="52"/>
      <c r="BU71" s="52"/>
      <c r="BV71" s="52"/>
      <c r="BW71" s="52"/>
      <c r="BX71" s="52"/>
      <c r="BY71" s="52"/>
      <c r="BZ71" s="52"/>
    </row>
    <row r="72" spans="1:79" ht="54.75" customHeight="1" x14ac:dyDescent="0.2">
      <c r="A72" s="64"/>
      <c r="B72" s="65"/>
      <c r="C72" s="66"/>
      <c r="D72" s="86" t="s">
        <v>119</v>
      </c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  <c r="AC72" s="68"/>
      <c r="AD72" s="68"/>
      <c r="AE72" s="68"/>
      <c r="AF72" s="68"/>
      <c r="AG72" s="68"/>
      <c r="AH72" s="68"/>
      <c r="AI72" s="68"/>
      <c r="AJ72" s="68"/>
      <c r="AK72" s="70">
        <v>50000</v>
      </c>
      <c r="AL72" s="71"/>
      <c r="AM72" s="71"/>
      <c r="AN72" s="71"/>
      <c r="AO72" s="71"/>
      <c r="AP72" s="71"/>
      <c r="AQ72" s="71"/>
      <c r="AR72" s="72"/>
      <c r="AS72" s="68">
        <f t="shared" si="2"/>
        <v>50000</v>
      </c>
      <c r="AT72" s="68"/>
      <c r="AU72" s="68"/>
      <c r="AV72" s="68"/>
      <c r="AW72" s="68"/>
      <c r="AX72" s="68"/>
      <c r="AY72" s="68"/>
      <c r="AZ72" s="68"/>
      <c r="BA72" s="16"/>
      <c r="BB72" s="16"/>
      <c r="BC72" s="16"/>
      <c r="BD72" s="16"/>
      <c r="BE72" s="16"/>
      <c r="BF72" s="16"/>
      <c r="BG72" s="16"/>
      <c r="BH72" s="16"/>
      <c r="BT72" s="52"/>
      <c r="BU72" s="52"/>
      <c r="BV72" s="52"/>
      <c r="BW72" s="52"/>
      <c r="BX72" s="52"/>
      <c r="BY72" s="52"/>
      <c r="BZ72" s="52"/>
    </row>
    <row r="73" spans="1:79" s="2" customFormat="1" ht="18.75" customHeight="1" x14ac:dyDescent="0.2">
      <c r="A73" s="60"/>
      <c r="B73" s="60"/>
      <c r="C73" s="60"/>
      <c r="D73" s="161" t="s">
        <v>54</v>
      </c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3"/>
      <c r="AC73" s="59">
        <v>0</v>
      </c>
      <c r="AD73" s="59"/>
      <c r="AE73" s="59"/>
      <c r="AF73" s="59"/>
      <c r="AG73" s="59"/>
      <c r="AH73" s="59"/>
      <c r="AI73" s="59"/>
      <c r="AJ73" s="59"/>
      <c r="AK73" s="59">
        <f>AK49+AK55+AK67+AK69</f>
        <v>8550000</v>
      </c>
      <c r="AL73" s="59"/>
      <c r="AM73" s="59"/>
      <c r="AN73" s="59"/>
      <c r="AO73" s="59"/>
      <c r="AP73" s="59"/>
      <c r="AQ73" s="59"/>
      <c r="AR73" s="59"/>
      <c r="AS73" s="59">
        <f t="shared" si="2"/>
        <v>8550000</v>
      </c>
      <c r="AT73" s="59"/>
      <c r="AU73" s="59"/>
      <c r="AV73" s="59"/>
      <c r="AW73" s="59"/>
      <c r="AX73" s="59"/>
      <c r="AY73" s="59"/>
      <c r="AZ73" s="59"/>
      <c r="BA73" s="31"/>
      <c r="BB73" s="31"/>
      <c r="BC73" s="31"/>
      <c r="BD73" s="31"/>
      <c r="BE73" s="31"/>
      <c r="BF73" s="31"/>
      <c r="BG73" s="31"/>
      <c r="BH73" s="31"/>
      <c r="BT73" s="54">
        <f>43539904</f>
        <v>43539904</v>
      </c>
      <c r="BU73" s="55"/>
      <c r="BV73" s="54">
        <f>AK73-BT73</f>
        <v>-34989904</v>
      </c>
      <c r="BW73" s="55"/>
      <c r="BX73" s="55"/>
      <c r="BY73" s="55"/>
      <c r="BZ73" s="55"/>
    </row>
    <row r="74" spans="1:79" ht="32.25" customHeight="1" x14ac:dyDescent="0.2">
      <c r="BT74" s="52"/>
      <c r="BU74" s="52"/>
      <c r="BV74" s="52"/>
      <c r="BW74" s="52"/>
      <c r="BX74" s="52"/>
      <c r="BY74" s="52"/>
      <c r="BZ74" s="52"/>
    </row>
    <row r="75" spans="1:79" ht="15.75" customHeight="1" x14ac:dyDescent="0.2">
      <c r="A75" s="56" t="s">
        <v>30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T75" s="52"/>
      <c r="BU75" s="52"/>
      <c r="BV75" s="52"/>
      <c r="BW75" s="52"/>
      <c r="BX75" s="52"/>
      <c r="BY75" s="52"/>
      <c r="BZ75" s="52"/>
    </row>
    <row r="76" spans="1:79" ht="26.25" customHeigh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143" t="s">
        <v>76</v>
      </c>
      <c r="AS76" s="143"/>
      <c r="AT76" s="143"/>
      <c r="AU76" s="143"/>
      <c r="AV76" s="143"/>
      <c r="AW76" s="143"/>
      <c r="AX76" s="143"/>
      <c r="AY76" s="143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T76" s="52"/>
      <c r="BU76" s="52"/>
      <c r="BV76" s="52"/>
      <c r="BW76" s="52"/>
      <c r="BX76" s="52"/>
      <c r="BY76" s="52"/>
      <c r="BZ76" s="52"/>
    </row>
    <row r="77" spans="1:79" ht="12" customHeight="1" x14ac:dyDescent="0.2">
      <c r="A77" s="89" t="s">
        <v>19</v>
      </c>
      <c r="B77" s="89"/>
      <c r="C77" s="89"/>
      <c r="D77" s="118" t="s">
        <v>22</v>
      </c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20"/>
      <c r="AB77" s="89" t="s">
        <v>20</v>
      </c>
      <c r="AC77" s="89"/>
      <c r="AD77" s="89"/>
      <c r="AE77" s="89"/>
      <c r="AF77" s="89"/>
      <c r="AG77" s="89"/>
      <c r="AH77" s="89"/>
      <c r="AI77" s="89"/>
      <c r="AJ77" s="89" t="s">
        <v>21</v>
      </c>
      <c r="AK77" s="89"/>
      <c r="AL77" s="89"/>
      <c r="AM77" s="89"/>
      <c r="AN77" s="89"/>
      <c r="AO77" s="89"/>
      <c r="AP77" s="89"/>
      <c r="AQ77" s="89"/>
      <c r="AR77" s="89" t="s">
        <v>18</v>
      </c>
      <c r="AS77" s="89"/>
      <c r="AT77" s="89"/>
      <c r="AU77" s="89"/>
      <c r="AV77" s="89"/>
      <c r="AW77" s="89"/>
      <c r="AX77" s="89"/>
      <c r="AY77" s="89"/>
      <c r="BT77" s="52"/>
      <c r="BU77" s="52"/>
      <c r="BV77" s="52"/>
      <c r="BW77" s="52"/>
      <c r="BX77" s="52"/>
      <c r="BY77" s="52"/>
      <c r="BZ77" s="52"/>
    </row>
    <row r="78" spans="1:79" ht="12" customHeight="1" x14ac:dyDescent="0.2">
      <c r="A78" s="89"/>
      <c r="B78" s="89"/>
      <c r="C78" s="89"/>
      <c r="D78" s="121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3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BT78" s="52"/>
      <c r="BU78" s="52"/>
      <c r="BV78" s="52"/>
      <c r="BW78" s="52"/>
      <c r="BX78" s="52"/>
      <c r="BY78" s="52"/>
      <c r="BZ78" s="52"/>
    </row>
    <row r="79" spans="1:79" ht="15.75" customHeight="1" x14ac:dyDescent="0.2">
      <c r="A79" s="89">
        <v>1</v>
      </c>
      <c r="B79" s="89"/>
      <c r="C79" s="89"/>
      <c r="D79" s="64">
        <v>2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6"/>
      <c r="AB79" s="89">
        <v>3</v>
      </c>
      <c r="AC79" s="89"/>
      <c r="AD79" s="89"/>
      <c r="AE79" s="89"/>
      <c r="AF79" s="89"/>
      <c r="AG79" s="89"/>
      <c r="AH79" s="89"/>
      <c r="AI79" s="89"/>
      <c r="AJ79" s="89">
        <v>4</v>
      </c>
      <c r="AK79" s="89"/>
      <c r="AL79" s="89"/>
      <c r="AM79" s="89"/>
      <c r="AN79" s="89"/>
      <c r="AO79" s="89"/>
      <c r="AP79" s="89"/>
      <c r="AQ79" s="89"/>
      <c r="AR79" s="89">
        <v>5</v>
      </c>
      <c r="AS79" s="89"/>
      <c r="AT79" s="89"/>
      <c r="AU79" s="89"/>
      <c r="AV79" s="89"/>
      <c r="AW79" s="89"/>
      <c r="AX79" s="89"/>
      <c r="AY79" s="89"/>
      <c r="BT79" s="52"/>
      <c r="BU79" s="52"/>
      <c r="BV79" s="52"/>
      <c r="BW79" s="52"/>
      <c r="BX79" s="52"/>
      <c r="BY79" s="52"/>
      <c r="BZ79" s="52"/>
    </row>
    <row r="80" spans="1:79" ht="45.75" customHeight="1" x14ac:dyDescent="0.2">
      <c r="A80" s="89">
        <v>1</v>
      </c>
      <c r="B80" s="89"/>
      <c r="C80" s="89"/>
      <c r="D80" s="61" t="s">
        <v>104</v>
      </c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7"/>
      <c r="AB80" s="155">
        <v>0</v>
      </c>
      <c r="AC80" s="156"/>
      <c r="AD80" s="156"/>
      <c r="AE80" s="156"/>
      <c r="AF80" s="156"/>
      <c r="AG80" s="156"/>
      <c r="AH80" s="156"/>
      <c r="AI80" s="157"/>
      <c r="AJ80" s="155">
        <f>AK73</f>
        <v>8550000</v>
      </c>
      <c r="AK80" s="156"/>
      <c r="AL80" s="156"/>
      <c r="AM80" s="156"/>
      <c r="AN80" s="156"/>
      <c r="AO80" s="156"/>
      <c r="AP80" s="156"/>
      <c r="AQ80" s="157"/>
      <c r="AR80" s="155">
        <f>AB80+AJ80</f>
        <v>8550000</v>
      </c>
      <c r="AS80" s="156"/>
      <c r="AT80" s="156"/>
      <c r="AU80" s="156"/>
      <c r="AV80" s="156"/>
      <c r="AW80" s="156"/>
      <c r="AX80" s="156"/>
      <c r="AY80" s="157"/>
      <c r="BT80" s="52"/>
      <c r="BU80" s="52"/>
      <c r="BV80" s="52"/>
      <c r="BW80" s="52"/>
      <c r="BX80" s="52"/>
      <c r="BY80" s="52"/>
      <c r="BZ80" s="52"/>
      <c r="CA80" s="1" t="s">
        <v>8</v>
      </c>
    </row>
    <row r="81" spans="1:79" ht="44.25" customHeight="1" x14ac:dyDescent="0.2">
      <c r="A81" s="89">
        <v>2</v>
      </c>
      <c r="B81" s="89"/>
      <c r="C81" s="89"/>
      <c r="D81" s="125" t="s">
        <v>74</v>
      </c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9"/>
      <c r="AB81" s="158"/>
      <c r="AC81" s="159"/>
      <c r="AD81" s="159"/>
      <c r="AE81" s="159"/>
      <c r="AF81" s="159"/>
      <c r="AG81" s="159"/>
      <c r="AH81" s="159"/>
      <c r="AI81" s="160"/>
      <c r="AJ81" s="158"/>
      <c r="AK81" s="159"/>
      <c r="AL81" s="159"/>
      <c r="AM81" s="159"/>
      <c r="AN81" s="159"/>
      <c r="AO81" s="159"/>
      <c r="AP81" s="159"/>
      <c r="AQ81" s="160"/>
      <c r="AR81" s="158"/>
      <c r="AS81" s="159"/>
      <c r="AT81" s="159"/>
      <c r="AU81" s="159"/>
      <c r="AV81" s="159"/>
      <c r="AW81" s="159"/>
      <c r="AX81" s="159"/>
      <c r="AY81" s="160"/>
      <c r="BT81" s="52"/>
      <c r="BU81" s="52"/>
      <c r="BV81" s="52"/>
      <c r="BW81" s="52"/>
      <c r="BX81" s="52"/>
      <c r="BY81" s="52"/>
      <c r="BZ81" s="52"/>
    </row>
    <row r="82" spans="1:79" s="2" customFormat="1" ht="19.5" customHeight="1" x14ac:dyDescent="0.2">
      <c r="A82" s="60"/>
      <c r="B82" s="60"/>
      <c r="C82" s="60"/>
      <c r="D82" s="161" t="s">
        <v>18</v>
      </c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3"/>
      <c r="AB82" s="59">
        <v>0</v>
      </c>
      <c r="AC82" s="59"/>
      <c r="AD82" s="59"/>
      <c r="AE82" s="59"/>
      <c r="AF82" s="59"/>
      <c r="AG82" s="59"/>
      <c r="AH82" s="59"/>
      <c r="AI82" s="59"/>
      <c r="AJ82" s="59">
        <f>AJ80</f>
        <v>8550000</v>
      </c>
      <c r="AK82" s="59"/>
      <c r="AL82" s="59"/>
      <c r="AM82" s="59"/>
      <c r="AN82" s="59"/>
      <c r="AO82" s="59"/>
      <c r="AP82" s="59"/>
      <c r="AQ82" s="59"/>
      <c r="AR82" s="59">
        <f>AB82+AJ82</f>
        <v>8550000</v>
      </c>
      <c r="AS82" s="59"/>
      <c r="AT82" s="59"/>
      <c r="AU82" s="59"/>
      <c r="AV82" s="59"/>
      <c r="AW82" s="59"/>
      <c r="AX82" s="59"/>
      <c r="AY82" s="59"/>
      <c r="BT82" s="55"/>
      <c r="BU82" s="55"/>
      <c r="BV82" s="55"/>
      <c r="BW82" s="55"/>
      <c r="BX82" s="55"/>
      <c r="BY82" s="55"/>
      <c r="BZ82" s="55"/>
    </row>
    <row r="83" spans="1:79" ht="6.75" customHeight="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BT83" s="52"/>
      <c r="BU83" s="52"/>
      <c r="BV83" s="52"/>
      <c r="BW83" s="52"/>
      <c r="BX83" s="52"/>
      <c r="BY83" s="52"/>
      <c r="BZ83" s="52"/>
    </row>
    <row r="84" spans="1:79" ht="15.75" customHeight="1" x14ac:dyDescent="0.2">
      <c r="A84" s="124" t="s">
        <v>31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T84" s="52"/>
      <c r="BU84" s="52"/>
      <c r="BV84" s="52"/>
      <c r="BW84" s="52"/>
      <c r="BX84" s="52"/>
      <c r="BY84" s="52"/>
      <c r="BZ84" s="52"/>
    </row>
    <row r="85" spans="1:79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T85" s="52"/>
      <c r="BU85" s="52"/>
      <c r="BV85" s="52"/>
      <c r="BW85" s="52"/>
      <c r="BX85" s="52"/>
      <c r="BY85" s="52"/>
      <c r="BZ85" s="52"/>
    </row>
    <row r="86" spans="1:79" ht="33" customHeight="1" x14ac:dyDescent="0.2">
      <c r="A86" s="89" t="s">
        <v>19</v>
      </c>
      <c r="B86" s="89"/>
      <c r="C86" s="89"/>
      <c r="D86" s="89"/>
      <c r="E86" s="89"/>
      <c r="F86" s="89"/>
      <c r="G86" s="64" t="s">
        <v>32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6"/>
      <c r="Z86" s="89" t="s">
        <v>2</v>
      </c>
      <c r="AA86" s="89"/>
      <c r="AB86" s="89"/>
      <c r="AC86" s="89"/>
      <c r="AD86" s="89"/>
      <c r="AE86" s="89" t="s">
        <v>1</v>
      </c>
      <c r="AF86" s="89"/>
      <c r="AG86" s="89"/>
      <c r="AH86" s="89"/>
      <c r="AI86" s="89"/>
      <c r="AJ86" s="89"/>
      <c r="AK86" s="89"/>
      <c r="AL86" s="89"/>
      <c r="AM86" s="89"/>
      <c r="AN86" s="89"/>
      <c r="AO86" s="64" t="s">
        <v>20</v>
      </c>
      <c r="AP86" s="65"/>
      <c r="AQ86" s="65"/>
      <c r="AR86" s="65"/>
      <c r="AS86" s="65"/>
      <c r="AT86" s="65"/>
      <c r="AU86" s="65"/>
      <c r="AV86" s="66"/>
      <c r="AW86" s="64" t="s">
        <v>21</v>
      </c>
      <c r="AX86" s="65"/>
      <c r="AY86" s="65"/>
      <c r="AZ86" s="65"/>
      <c r="BA86" s="65"/>
      <c r="BB86" s="65"/>
      <c r="BC86" s="65"/>
      <c r="BD86" s="66"/>
      <c r="BE86" s="64" t="s">
        <v>18</v>
      </c>
      <c r="BF86" s="65"/>
      <c r="BG86" s="65"/>
      <c r="BH86" s="65"/>
      <c r="BI86" s="65"/>
      <c r="BJ86" s="65"/>
      <c r="BK86" s="65"/>
      <c r="BL86" s="66"/>
      <c r="BT86" s="52"/>
      <c r="BU86" s="52"/>
      <c r="BV86" s="52"/>
      <c r="BW86" s="52"/>
      <c r="BX86" s="52"/>
      <c r="BY86" s="52"/>
      <c r="BZ86" s="52"/>
    </row>
    <row r="87" spans="1:79" ht="15.75" customHeight="1" x14ac:dyDescent="0.2">
      <c r="A87" s="89">
        <v>1</v>
      </c>
      <c r="B87" s="89"/>
      <c r="C87" s="89"/>
      <c r="D87" s="89"/>
      <c r="E87" s="89"/>
      <c r="F87" s="89"/>
      <c r="G87" s="64">
        <v>2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6"/>
      <c r="Z87" s="89">
        <v>3</v>
      </c>
      <c r="AA87" s="89"/>
      <c r="AB87" s="89"/>
      <c r="AC87" s="89"/>
      <c r="AD87" s="89"/>
      <c r="AE87" s="89">
        <v>4</v>
      </c>
      <c r="AF87" s="89"/>
      <c r="AG87" s="89"/>
      <c r="AH87" s="89"/>
      <c r="AI87" s="89"/>
      <c r="AJ87" s="89"/>
      <c r="AK87" s="89"/>
      <c r="AL87" s="89"/>
      <c r="AM87" s="89"/>
      <c r="AN87" s="89"/>
      <c r="AO87" s="89">
        <v>5</v>
      </c>
      <c r="AP87" s="89"/>
      <c r="AQ87" s="89"/>
      <c r="AR87" s="89"/>
      <c r="AS87" s="89"/>
      <c r="AT87" s="89"/>
      <c r="AU87" s="89"/>
      <c r="AV87" s="89"/>
      <c r="AW87" s="89">
        <v>6</v>
      </c>
      <c r="AX87" s="89"/>
      <c r="AY87" s="89"/>
      <c r="AZ87" s="89"/>
      <c r="BA87" s="89"/>
      <c r="BB87" s="89"/>
      <c r="BC87" s="89"/>
      <c r="BD87" s="89"/>
      <c r="BE87" s="89">
        <v>7</v>
      </c>
      <c r="BF87" s="89"/>
      <c r="BG87" s="89"/>
      <c r="BH87" s="89"/>
      <c r="BI87" s="89"/>
      <c r="BJ87" s="89"/>
      <c r="BK87" s="89"/>
      <c r="BL87" s="89"/>
      <c r="BT87" s="52"/>
      <c r="BU87" s="52"/>
      <c r="BV87" s="52"/>
      <c r="BW87" s="52"/>
      <c r="BX87" s="52"/>
      <c r="BY87" s="52"/>
      <c r="BZ87" s="52"/>
    </row>
    <row r="88" spans="1:79" ht="18" customHeight="1" x14ac:dyDescent="0.2">
      <c r="A88" s="89"/>
      <c r="B88" s="89"/>
      <c r="C88" s="89"/>
      <c r="D88" s="89"/>
      <c r="E88" s="89"/>
      <c r="F88" s="89"/>
      <c r="G88" s="112" t="s">
        <v>80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4"/>
      <c r="BE88" s="170"/>
      <c r="BF88" s="170"/>
      <c r="BG88" s="170"/>
      <c r="BH88" s="170"/>
      <c r="BI88" s="170"/>
      <c r="BJ88" s="170"/>
      <c r="BK88" s="170"/>
      <c r="BL88" s="170"/>
      <c r="BT88" s="52"/>
      <c r="BU88" s="52"/>
      <c r="BV88" s="52"/>
      <c r="BW88" s="52"/>
      <c r="BX88" s="52"/>
      <c r="BY88" s="52"/>
      <c r="BZ88" s="52"/>
      <c r="CA88" s="1" t="s">
        <v>9</v>
      </c>
    </row>
    <row r="89" spans="1:79" s="2" customFormat="1" ht="18" customHeight="1" x14ac:dyDescent="0.2">
      <c r="A89" s="60">
        <v>0</v>
      </c>
      <c r="B89" s="60"/>
      <c r="C89" s="60"/>
      <c r="D89" s="60"/>
      <c r="E89" s="60"/>
      <c r="F89" s="60"/>
      <c r="G89" s="95" t="s">
        <v>55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/>
      <c r="Z89" s="96"/>
      <c r="AA89" s="96"/>
      <c r="AB89" s="96"/>
      <c r="AC89" s="96"/>
      <c r="AD89" s="96"/>
      <c r="AE89" s="154"/>
      <c r="AF89" s="154"/>
      <c r="AG89" s="154"/>
      <c r="AH89" s="154"/>
      <c r="AI89" s="154"/>
      <c r="AJ89" s="154"/>
      <c r="AK89" s="154"/>
      <c r="AL89" s="154"/>
      <c r="AM89" s="154"/>
      <c r="AN89" s="95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T89" s="55"/>
      <c r="BU89" s="55"/>
      <c r="BV89" s="55"/>
      <c r="BW89" s="55"/>
      <c r="BX89" s="55"/>
      <c r="BY89" s="55"/>
      <c r="BZ89" s="55"/>
      <c r="CA89" s="2" t="s">
        <v>10</v>
      </c>
    </row>
    <row r="90" spans="1:79" ht="86.25" customHeight="1" x14ac:dyDescent="0.2">
      <c r="A90" s="89">
        <v>0</v>
      </c>
      <c r="B90" s="89"/>
      <c r="C90" s="89"/>
      <c r="D90" s="89"/>
      <c r="E90" s="89"/>
      <c r="F90" s="89"/>
      <c r="G90" s="61" t="s">
        <v>146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4"/>
      <c r="Z90" s="58" t="s">
        <v>56</v>
      </c>
      <c r="AA90" s="58"/>
      <c r="AB90" s="58"/>
      <c r="AC90" s="58"/>
      <c r="AD90" s="58"/>
      <c r="AE90" s="67" t="s">
        <v>77</v>
      </c>
      <c r="AF90" s="65"/>
      <c r="AG90" s="65"/>
      <c r="AH90" s="65"/>
      <c r="AI90" s="65"/>
      <c r="AJ90" s="65"/>
      <c r="AK90" s="65"/>
      <c r="AL90" s="65"/>
      <c r="AM90" s="65"/>
      <c r="AN90" s="66"/>
      <c r="AO90" s="68"/>
      <c r="AP90" s="68"/>
      <c r="AQ90" s="68"/>
      <c r="AR90" s="68"/>
      <c r="AS90" s="68"/>
      <c r="AT90" s="68"/>
      <c r="AU90" s="68"/>
      <c r="AV90" s="68"/>
      <c r="AW90" s="68">
        <f>AK49</f>
        <v>310000</v>
      </c>
      <c r="AX90" s="68"/>
      <c r="AY90" s="68"/>
      <c r="AZ90" s="68"/>
      <c r="BA90" s="68"/>
      <c r="BB90" s="68"/>
      <c r="BC90" s="68"/>
      <c r="BD90" s="68"/>
      <c r="BE90" s="68">
        <f>AO90+AW90</f>
        <v>310000</v>
      </c>
      <c r="BF90" s="68"/>
      <c r="BG90" s="68"/>
      <c r="BH90" s="68"/>
      <c r="BI90" s="68"/>
      <c r="BJ90" s="68"/>
      <c r="BK90" s="68"/>
      <c r="BL90" s="68"/>
      <c r="BT90" s="52"/>
      <c r="BU90" s="52"/>
      <c r="BV90" s="52"/>
      <c r="BW90" s="52"/>
      <c r="BX90" s="52"/>
      <c r="BY90" s="52"/>
      <c r="BZ90" s="52"/>
    </row>
    <row r="91" spans="1:79" ht="18.75" customHeight="1" x14ac:dyDescent="0.2">
      <c r="A91" s="60">
        <v>0</v>
      </c>
      <c r="B91" s="60"/>
      <c r="C91" s="60"/>
      <c r="D91" s="60"/>
      <c r="E91" s="60"/>
      <c r="F91" s="60"/>
      <c r="G91" s="95" t="s">
        <v>78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3"/>
      <c r="Z91" s="58"/>
      <c r="AA91" s="58"/>
      <c r="AB91" s="58"/>
      <c r="AC91" s="58"/>
      <c r="AD91" s="58"/>
      <c r="AE91" s="67"/>
      <c r="AF91" s="65"/>
      <c r="AG91" s="65"/>
      <c r="AH91" s="65"/>
      <c r="AI91" s="65"/>
      <c r="AJ91" s="65"/>
      <c r="AK91" s="65"/>
      <c r="AL91" s="65"/>
      <c r="AM91" s="65"/>
      <c r="AN91" s="66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T91" s="52"/>
      <c r="BU91" s="52"/>
      <c r="BV91" s="52"/>
      <c r="BW91" s="52"/>
      <c r="BX91" s="52"/>
      <c r="BY91" s="52"/>
      <c r="BZ91" s="52"/>
    </row>
    <row r="92" spans="1:79" ht="69.75" customHeight="1" x14ac:dyDescent="0.2">
      <c r="A92" s="60">
        <v>0</v>
      </c>
      <c r="B92" s="60"/>
      <c r="C92" s="60"/>
      <c r="D92" s="60"/>
      <c r="E92" s="60"/>
      <c r="F92" s="60"/>
      <c r="G92" s="61" t="s">
        <v>106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58" t="s">
        <v>56</v>
      </c>
      <c r="AA92" s="58"/>
      <c r="AB92" s="58"/>
      <c r="AC92" s="58"/>
      <c r="AD92" s="58"/>
      <c r="AE92" s="67" t="s">
        <v>77</v>
      </c>
      <c r="AF92" s="65"/>
      <c r="AG92" s="65"/>
      <c r="AH92" s="65"/>
      <c r="AI92" s="65"/>
      <c r="AJ92" s="65"/>
      <c r="AK92" s="65"/>
      <c r="AL92" s="65"/>
      <c r="AM92" s="65"/>
      <c r="AN92" s="66"/>
      <c r="AO92" s="59"/>
      <c r="AP92" s="59"/>
      <c r="AQ92" s="59"/>
      <c r="AR92" s="59"/>
      <c r="AS92" s="59"/>
      <c r="AT92" s="59"/>
      <c r="AU92" s="59"/>
      <c r="AV92" s="59"/>
      <c r="AW92" s="68">
        <f>AK50</f>
        <v>100000</v>
      </c>
      <c r="AX92" s="68"/>
      <c r="AY92" s="68"/>
      <c r="AZ92" s="68"/>
      <c r="BA92" s="68"/>
      <c r="BB92" s="68"/>
      <c r="BC92" s="68"/>
      <c r="BD92" s="68"/>
      <c r="BE92" s="68">
        <f>AW92</f>
        <v>100000</v>
      </c>
      <c r="BF92" s="68"/>
      <c r="BG92" s="68"/>
      <c r="BH92" s="68"/>
      <c r="BI92" s="68"/>
      <c r="BJ92" s="68"/>
      <c r="BK92" s="68"/>
      <c r="BL92" s="68"/>
      <c r="BT92" s="52"/>
      <c r="BU92" s="52"/>
      <c r="BV92" s="52"/>
      <c r="BW92" s="52"/>
      <c r="BX92" s="52"/>
      <c r="BY92" s="52"/>
      <c r="BZ92" s="52"/>
    </row>
    <row r="93" spans="1:79" ht="36.75" customHeight="1" x14ac:dyDescent="0.2">
      <c r="A93" s="60">
        <v>0</v>
      </c>
      <c r="B93" s="60"/>
      <c r="C93" s="60"/>
      <c r="D93" s="60"/>
      <c r="E93" s="60"/>
      <c r="F93" s="60"/>
      <c r="G93" s="61" t="s">
        <v>99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3"/>
      <c r="Z93" s="58" t="s">
        <v>56</v>
      </c>
      <c r="AA93" s="58"/>
      <c r="AB93" s="58"/>
      <c r="AC93" s="58"/>
      <c r="AD93" s="58"/>
      <c r="AE93" s="98" t="s">
        <v>97</v>
      </c>
      <c r="AF93" s="99"/>
      <c r="AG93" s="99"/>
      <c r="AH93" s="99"/>
      <c r="AI93" s="99"/>
      <c r="AJ93" s="99"/>
      <c r="AK93" s="99"/>
      <c r="AL93" s="99"/>
      <c r="AM93" s="99"/>
      <c r="AN93" s="100"/>
      <c r="AO93" s="59"/>
      <c r="AP93" s="59"/>
      <c r="AQ93" s="59"/>
      <c r="AR93" s="59"/>
      <c r="AS93" s="59"/>
      <c r="AT93" s="59"/>
      <c r="AU93" s="59"/>
      <c r="AV93" s="59"/>
      <c r="AW93" s="68">
        <f>SUM(AK51:AR53)</f>
        <v>110000</v>
      </c>
      <c r="AX93" s="68"/>
      <c r="AY93" s="68"/>
      <c r="AZ93" s="68"/>
      <c r="BA93" s="68"/>
      <c r="BB93" s="68"/>
      <c r="BC93" s="68"/>
      <c r="BD93" s="68"/>
      <c r="BE93" s="68">
        <f>AW93</f>
        <v>110000</v>
      </c>
      <c r="BF93" s="68"/>
      <c r="BG93" s="68"/>
      <c r="BH93" s="68"/>
      <c r="BI93" s="68"/>
      <c r="BJ93" s="68"/>
      <c r="BK93" s="68"/>
      <c r="BL93" s="68"/>
      <c r="BT93" s="52"/>
      <c r="BU93" s="52"/>
      <c r="BV93" s="52"/>
      <c r="BW93" s="52"/>
      <c r="BX93" s="52"/>
      <c r="BY93" s="52"/>
      <c r="BZ93" s="52"/>
    </row>
    <row r="94" spans="1:79" ht="36.75" customHeight="1" x14ac:dyDescent="0.2">
      <c r="A94" s="60"/>
      <c r="B94" s="60"/>
      <c r="C94" s="60"/>
      <c r="D94" s="60"/>
      <c r="E94" s="60"/>
      <c r="F94" s="60"/>
      <c r="G94" s="61" t="s">
        <v>107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3"/>
      <c r="Z94" s="58" t="s">
        <v>56</v>
      </c>
      <c r="AA94" s="58"/>
      <c r="AB94" s="58"/>
      <c r="AC94" s="58"/>
      <c r="AD94" s="58"/>
      <c r="AE94" s="98" t="s">
        <v>97</v>
      </c>
      <c r="AF94" s="99"/>
      <c r="AG94" s="99"/>
      <c r="AH94" s="99"/>
      <c r="AI94" s="99"/>
      <c r="AJ94" s="99"/>
      <c r="AK94" s="99"/>
      <c r="AL94" s="99"/>
      <c r="AM94" s="99"/>
      <c r="AN94" s="100"/>
      <c r="AO94" s="59"/>
      <c r="AP94" s="59"/>
      <c r="AQ94" s="59"/>
      <c r="AR94" s="59"/>
      <c r="AS94" s="59"/>
      <c r="AT94" s="59"/>
      <c r="AU94" s="59"/>
      <c r="AV94" s="59"/>
      <c r="AW94" s="68">
        <f>AK54</f>
        <v>100000</v>
      </c>
      <c r="AX94" s="68"/>
      <c r="AY94" s="68"/>
      <c r="AZ94" s="68"/>
      <c r="BA94" s="68"/>
      <c r="BB94" s="68"/>
      <c r="BC94" s="68"/>
      <c r="BD94" s="68"/>
      <c r="BE94" s="68">
        <f>AW94</f>
        <v>100000</v>
      </c>
      <c r="BF94" s="68"/>
      <c r="BG94" s="68"/>
      <c r="BH94" s="68"/>
      <c r="BI94" s="68"/>
      <c r="BJ94" s="68"/>
      <c r="BK94" s="68"/>
      <c r="BL94" s="68"/>
      <c r="BT94" s="52"/>
      <c r="BU94" s="52"/>
      <c r="BV94" s="52"/>
      <c r="BW94" s="52"/>
      <c r="BX94" s="52"/>
      <c r="BY94" s="52"/>
      <c r="BZ94" s="52"/>
    </row>
    <row r="95" spans="1:79" s="2" customFormat="1" ht="17.25" customHeight="1" x14ac:dyDescent="0.2">
      <c r="A95" s="60">
        <v>0</v>
      </c>
      <c r="B95" s="60"/>
      <c r="C95" s="60"/>
      <c r="D95" s="60"/>
      <c r="E95" s="60"/>
      <c r="F95" s="60"/>
      <c r="G95" s="95" t="s">
        <v>57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3"/>
      <c r="Z95" s="96"/>
      <c r="AA95" s="96"/>
      <c r="AB95" s="96"/>
      <c r="AC95" s="96"/>
      <c r="AD95" s="96"/>
      <c r="AE95" s="171"/>
      <c r="AF95" s="172"/>
      <c r="AG95" s="172"/>
      <c r="AH95" s="172"/>
      <c r="AI95" s="172"/>
      <c r="AJ95" s="172"/>
      <c r="AK95" s="172"/>
      <c r="AL95" s="172"/>
      <c r="AM95" s="172"/>
      <c r="AN95" s="173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T95" s="55"/>
      <c r="BU95" s="55"/>
      <c r="BV95" s="55"/>
      <c r="BW95" s="55"/>
      <c r="BX95" s="55"/>
      <c r="BY95" s="55"/>
      <c r="BZ95" s="55"/>
    </row>
    <row r="96" spans="1:79" ht="40.5" customHeight="1" x14ac:dyDescent="0.2">
      <c r="A96" s="89">
        <v>0</v>
      </c>
      <c r="B96" s="89"/>
      <c r="C96" s="89"/>
      <c r="D96" s="89"/>
      <c r="E96" s="89"/>
      <c r="F96" s="89"/>
      <c r="G96" s="61" t="s">
        <v>70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4"/>
      <c r="Z96" s="58" t="s">
        <v>58</v>
      </c>
      <c r="AA96" s="58"/>
      <c r="AB96" s="58"/>
      <c r="AC96" s="58"/>
      <c r="AD96" s="58"/>
      <c r="AE96" s="67" t="s">
        <v>73</v>
      </c>
      <c r="AF96" s="65"/>
      <c r="AG96" s="65"/>
      <c r="AH96" s="65"/>
      <c r="AI96" s="65"/>
      <c r="AJ96" s="65"/>
      <c r="AK96" s="65"/>
      <c r="AL96" s="65"/>
      <c r="AM96" s="65"/>
      <c r="AN96" s="66"/>
      <c r="AO96" s="68"/>
      <c r="AP96" s="68"/>
      <c r="AQ96" s="68"/>
      <c r="AR96" s="68"/>
      <c r="AS96" s="68"/>
      <c r="AT96" s="68"/>
      <c r="AU96" s="68"/>
      <c r="AV96" s="68"/>
      <c r="AW96" s="68">
        <f>AW90/33361779.74*100</f>
        <v>0.92920702197526117</v>
      </c>
      <c r="AX96" s="68"/>
      <c r="AY96" s="68"/>
      <c r="AZ96" s="68"/>
      <c r="BA96" s="68"/>
      <c r="BB96" s="68"/>
      <c r="BC96" s="68"/>
      <c r="BD96" s="68"/>
      <c r="BE96" s="68">
        <f>AO96+AW96</f>
        <v>0.92920702197526117</v>
      </c>
      <c r="BF96" s="68"/>
      <c r="BG96" s="68"/>
      <c r="BH96" s="68"/>
      <c r="BI96" s="68"/>
      <c r="BJ96" s="68"/>
      <c r="BK96" s="68"/>
      <c r="BL96" s="68"/>
      <c r="BT96" s="52"/>
      <c r="BU96" s="52"/>
      <c r="BV96" s="52"/>
      <c r="BW96" s="52"/>
      <c r="BX96" s="52"/>
      <c r="BY96" s="52"/>
      <c r="BZ96" s="52"/>
    </row>
    <row r="97" spans="1:78" ht="13.5" customHeight="1" x14ac:dyDescent="0.2">
      <c r="A97" s="32"/>
      <c r="B97" s="32"/>
      <c r="C97" s="32"/>
      <c r="D97" s="32"/>
      <c r="E97" s="32"/>
      <c r="F97" s="32"/>
      <c r="G97" s="33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5"/>
      <c r="AA97" s="35"/>
      <c r="AB97" s="35"/>
      <c r="AC97" s="35"/>
      <c r="AD97" s="35"/>
      <c r="AE97" s="33"/>
      <c r="AF97" s="34"/>
      <c r="AG97" s="34"/>
      <c r="AH97" s="34"/>
      <c r="AI97" s="34"/>
      <c r="AJ97" s="34"/>
      <c r="AK97" s="34"/>
      <c r="AL97" s="34"/>
      <c r="AM97" s="34"/>
      <c r="AN97" s="34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T97" s="52"/>
      <c r="BU97" s="52"/>
      <c r="BV97" s="52"/>
      <c r="BW97" s="52"/>
      <c r="BX97" s="52"/>
      <c r="BY97" s="52"/>
      <c r="BZ97" s="52"/>
    </row>
    <row r="98" spans="1:78" ht="34.5" customHeight="1" x14ac:dyDescent="0.2">
      <c r="A98" s="89" t="s">
        <v>19</v>
      </c>
      <c r="B98" s="89"/>
      <c r="C98" s="89"/>
      <c r="D98" s="89"/>
      <c r="E98" s="89"/>
      <c r="F98" s="89"/>
      <c r="G98" s="64" t="s">
        <v>32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6"/>
      <c r="Z98" s="89" t="s">
        <v>2</v>
      </c>
      <c r="AA98" s="89"/>
      <c r="AB98" s="89"/>
      <c r="AC98" s="89"/>
      <c r="AD98" s="89"/>
      <c r="AE98" s="89" t="s">
        <v>1</v>
      </c>
      <c r="AF98" s="89"/>
      <c r="AG98" s="89"/>
      <c r="AH98" s="89"/>
      <c r="AI98" s="89"/>
      <c r="AJ98" s="89"/>
      <c r="AK98" s="89"/>
      <c r="AL98" s="89"/>
      <c r="AM98" s="89"/>
      <c r="AN98" s="89"/>
      <c r="AO98" s="64" t="s">
        <v>20</v>
      </c>
      <c r="AP98" s="65"/>
      <c r="AQ98" s="65"/>
      <c r="AR98" s="65"/>
      <c r="AS98" s="65"/>
      <c r="AT98" s="65"/>
      <c r="AU98" s="65"/>
      <c r="AV98" s="66"/>
      <c r="AW98" s="64" t="s">
        <v>21</v>
      </c>
      <c r="AX98" s="65"/>
      <c r="AY98" s="65"/>
      <c r="AZ98" s="65"/>
      <c r="BA98" s="65"/>
      <c r="BB98" s="65"/>
      <c r="BC98" s="65"/>
      <c r="BD98" s="66"/>
      <c r="BE98" s="64" t="s">
        <v>18</v>
      </c>
      <c r="BF98" s="65"/>
      <c r="BG98" s="65"/>
      <c r="BH98" s="65"/>
      <c r="BI98" s="65"/>
      <c r="BJ98" s="65"/>
      <c r="BK98" s="65"/>
      <c r="BL98" s="66"/>
      <c r="BT98" s="52"/>
      <c r="BU98" s="52"/>
      <c r="BV98" s="52"/>
      <c r="BW98" s="52"/>
      <c r="BX98" s="52"/>
      <c r="BY98" s="52"/>
      <c r="BZ98" s="52"/>
    </row>
    <row r="99" spans="1:78" ht="18" customHeight="1" x14ac:dyDescent="0.2">
      <c r="A99" s="89">
        <v>1</v>
      </c>
      <c r="B99" s="89"/>
      <c r="C99" s="89"/>
      <c r="D99" s="89"/>
      <c r="E99" s="89"/>
      <c r="F99" s="89"/>
      <c r="G99" s="64">
        <v>2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6"/>
      <c r="Z99" s="89">
        <v>3</v>
      </c>
      <c r="AA99" s="89"/>
      <c r="AB99" s="89"/>
      <c r="AC99" s="89"/>
      <c r="AD99" s="89"/>
      <c r="AE99" s="89">
        <v>4</v>
      </c>
      <c r="AF99" s="89"/>
      <c r="AG99" s="89"/>
      <c r="AH99" s="89"/>
      <c r="AI99" s="89"/>
      <c r="AJ99" s="89"/>
      <c r="AK99" s="89"/>
      <c r="AL99" s="89"/>
      <c r="AM99" s="89"/>
      <c r="AN99" s="89"/>
      <c r="AO99" s="89">
        <v>5</v>
      </c>
      <c r="AP99" s="89"/>
      <c r="AQ99" s="89"/>
      <c r="AR99" s="89"/>
      <c r="AS99" s="89"/>
      <c r="AT99" s="89"/>
      <c r="AU99" s="89"/>
      <c r="AV99" s="89"/>
      <c r="AW99" s="89">
        <v>6</v>
      </c>
      <c r="AX99" s="89"/>
      <c r="AY99" s="89"/>
      <c r="AZ99" s="89"/>
      <c r="BA99" s="89"/>
      <c r="BB99" s="89"/>
      <c r="BC99" s="89"/>
      <c r="BD99" s="89"/>
      <c r="BE99" s="89">
        <v>7</v>
      </c>
      <c r="BF99" s="89"/>
      <c r="BG99" s="89"/>
      <c r="BH99" s="89"/>
      <c r="BI99" s="89"/>
      <c r="BJ99" s="89"/>
      <c r="BK99" s="89"/>
      <c r="BL99" s="89"/>
      <c r="BT99" s="52"/>
      <c r="BU99" s="52"/>
      <c r="BV99" s="52"/>
      <c r="BW99" s="52"/>
      <c r="BX99" s="52"/>
      <c r="BY99" s="52"/>
      <c r="BZ99" s="52"/>
    </row>
    <row r="100" spans="1:78" ht="21" customHeight="1" x14ac:dyDescent="0.2">
      <c r="A100" s="89"/>
      <c r="B100" s="89"/>
      <c r="C100" s="89"/>
      <c r="D100" s="89"/>
      <c r="E100" s="89"/>
      <c r="F100" s="89"/>
      <c r="G100" s="112" t="s">
        <v>81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4"/>
      <c r="BE100" s="170"/>
      <c r="BF100" s="170"/>
      <c r="BG100" s="170"/>
      <c r="BH100" s="170"/>
      <c r="BI100" s="170"/>
      <c r="BJ100" s="170"/>
      <c r="BK100" s="170"/>
      <c r="BL100" s="170"/>
      <c r="BT100" s="52"/>
      <c r="BU100" s="52"/>
      <c r="BV100" s="52"/>
      <c r="BW100" s="52"/>
      <c r="BX100" s="52"/>
      <c r="BY100" s="52"/>
      <c r="BZ100" s="52"/>
    </row>
    <row r="101" spans="1:78" ht="18.75" customHeight="1" x14ac:dyDescent="0.2">
      <c r="A101" s="60">
        <v>0</v>
      </c>
      <c r="B101" s="60"/>
      <c r="C101" s="60"/>
      <c r="D101" s="60"/>
      <c r="E101" s="60"/>
      <c r="F101" s="60"/>
      <c r="G101" s="95" t="s">
        <v>55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4"/>
      <c r="Z101" s="96"/>
      <c r="AA101" s="96"/>
      <c r="AB101" s="96"/>
      <c r="AC101" s="96"/>
      <c r="AD101" s="96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95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T101" s="52"/>
      <c r="BU101" s="52"/>
      <c r="BV101" s="52"/>
      <c r="BW101" s="52"/>
      <c r="BX101" s="52"/>
      <c r="BY101" s="52"/>
      <c r="BZ101" s="52"/>
    </row>
    <row r="102" spans="1:78" ht="18.75" customHeight="1" x14ac:dyDescent="0.2">
      <c r="A102" s="89"/>
      <c r="B102" s="89"/>
      <c r="C102" s="89"/>
      <c r="D102" s="89"/>
      <c r="E102" s="89"/>
      <c r="F102" s="89"/>
      <c r="G102" s="61" t="s">
        <v>83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4"/>
      <c r="Z102" s="58" t="s">
        <v>56</v>
      </c>
      <c r="AA102" s="58"/>
      <c r="AB102" s="58"/>
      <c r="AC102" s="58"/>
      <c r="AD102" s="58"/>
      <c r="AE102" s="67" t="s">
        <v>82</v>
      </c>
      <c r="AF102" s="65"/>
      <c r="AG102" s="65"/>
      <c r="AH102" s="65"/>
      <c r="AI102" s="65"/>
      <c r="AJ102" s="65"/>
      <c r="AK102" s="65"/>
      <c r="AL102" s="65"/>
      <c r="AM102" s="65"/>
      <c r="AN102" s="66"/>
      <c r="AO102" s="68"/>
      <c r="AP102" s="68"/>
      <c r="AQ102" s="68"/>
      <c r="AR102" s="68"/>
      <c r="AS102" s="68"/>
      <c r="AT102" s="68"/>
      <c r="AU102" s="68"/>
      <c r="AV102" s="68"/>
      <c r="AW102" s="68">
        <f>SUM(AW103:BD106)</f>
        <v>8000000</v>
      </c>
      <c r="AX102" s="68"/>
      <c r="AY102" s="68"/>
      <c r="AZ102" s="68"/>
      <c r="BA102" s="68"/>
      <c r="BB102" s="68"/>
      <c r="BC102" s="68"/>
      <c r="BD102" s="68"/>
      <c r="BE102" s="68">
        <f>AO102+AW102</f>
        <v>8000000</v>
      </c>
      <c r="BF102" s="68"/>
      <c r="BG102" s="68"/>
      <c r="BH102" s="68"/>
      <c r="BI102" s="68"/>
      <c r="BJ102" s="68"/>
      <c r="BK102" s="68"/>
      <c r="BL102" s="68"/>
      <c r="BT102" s="52"/>
      <c r="BU102" s="52"/>
      <c r="BV102" s="52"/>
      <c r="BW102" s="52"/>
      <c r="BX102" s="52"/>
      <c r="BY102" s="52"/>
      <c r="BZ102" s="52"/>
    </row>
    <row r="103" spans="1:78" ht="69.75" customHeight="1" x14ac:dyDescent="0.2">
      <c r="A103" s="89"/>
      <c r="B103" s="89"/>
      <c r="C103" s="89"/>
      <c r="D103" s="89"/>
      <c r="E103" s="89"/>
      <c r="F103" s="89"/>
      <c r="G103" s="61" t="s">
        <v>113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4"/>
      <c r="Z103" s="58" t="s">
        <v>56</v>
      </c>
      <c r="AA103" s="58"/>
      <c r="AB103" s="58"/>
      <c r="AC103" s="58"/>
      <c r="AD103" s="58"/>
      <c r="AE103" s="67" t="s">
        <v>82</v>
      </c>
      <c r="AF103" s="65"/>
      <c r="AG103" s="65"/>
      <c r="AH103" s="65"/>
      <c r="AI103" s="65"/>
      <c r="AJ103" s="65"/>
      <c r="AK103" s="65"/>
      <c r="AL103" s="65"/>
      <c r="AM103" s="65"/>
      <c r="AN103" s="66"/>
      <c r="AO103" s="68"/>
      <c r="AP103" s="68"/>
      <c r="AQ103" s="68"/>
      <c r="AR103" s="68"/>
      <c r="AS103" s="68"/>
      <c r="AT103" s="68"/>
      <c r="AU103" s="68"/>
      <c r="AV103" s="68"/>
      <c r="AW103" s="68">
        <f>AK59+AK60+AK61+AK62+AK63+AK64</f>
        <v>4000000</v>
      </c>
      <c r="AX103" s="68"/>
      <c r="AY103" s="68"/>
      <c r="AZ103" s="68"/>
      <c r="BA103" s="68"/>
      <c r="BB103" s="68"/>
      <c r="BC103" s="68"/>
      <c r="BD103" s="68"/>
      <c r="BE103" s="68">
        <f>AO103+AW103</f>
        <v>4000000</v>
      </c>
      <c r="BF103" s="68"/>
      <c r="BG103" s="68"/>
      <c r="BH103" s="68"/>
      <c r="BI103" s="68"/>
      <c r="BJ103" s="68"/>
      <c r="BK103" s="68"/>
      <c r="BL103" s="68"/>
      <c r="BT103" s="52"/>
      <c r="BU103" s="52"/>
      <c r="BV103" s="52"/>
      <c r="BW103" s="52"/>
      <c r="BX103" s="52"/>
      <c r="BY103" s="52"/>
      <c r="BZ103" s="52"/>
    </row>
    <row r="104" spans="1:78" ht="39" customHeight="1" x14ac:dyDescent="0.2">
      <c r="A104" s="89"/>
      <c r="B104" s="89"/>
      <c r="C104" s="89"/>
      <c r="D104" s="89"/>
      <c r="E104" s="89"/>
      <c r="F104" s="89"/>
      <c r="G104" s="174" t="s">
        <v>93</v>
      </c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6"/>
      <c r="Z104" s="58" t="s">
        <v>56</v>
      </c>
      <c r="AA104" s="58"/>
      <c r="AB104" s="58"/>
      <c r="AC104" s="58"/>
      <c r="AD104" s="58"/>
      <c r="AE104" s="67" t="s">
        <v>82</v>
      </c>
      <c r="AF104" s="65"/>
      <c r="AG104" s="65"/>
      <c r="AH104" s="65"/>
      <c r="AI104" s="65"/>
      <c r="AJ104" s="65"/>
      <c r="AK104" s="65"/>
      <c r="AL104" s="65"/>
      <c r="AM104" s="65"/>
      <c r="AN104" s="66"/>
      <c r="AO104" s="68"/>
      <c r="AP104" s="68"/>
      <c r="AQ104" s="68"/>
      <c r="AR104" s="68"/>
      <c r="AS104" s="68"/>
      <c r="AT104" s="68"/>
      <c r="AU104" s="68"/>
      <c r="AV104" s="68"/>
      <c r="AW104" s="68">
        <f>AK56</f>
        <v>1000000</v>
      </c>
      <c r="AX104" s="68"/>
      <c r="AY104" s="68"/>
      <c r="AZ104" s="68"/>
      <c r="BA104" s="68"/>
      <c r="BB104" s="68"/>
      <c r="BC104" s="68"/>
      <c r="BD104" s="68"/>
      <c r="BE104" s="68">
        <f>AO104+AW104</f>
        <v>1000000</v>
      </c>
      <c r="BF104" s="68"/>
      <c r="BG104" s="68"/>
      <c r="BH104" s="68"/>
      <c r="BI104" s="68"/>
      <c r="BJ104" s="68"/>
      <c r="BK104" s="68"/>
      <c r="BL104" s="68"/>
      <c r="BT104" s="52"/>
      <c r="BU104" s="52"/>
      <c r="BV104" s="52"/>
      <c r="BW104" s="52"/>
      <c r="BX104" s="52"/>
      <c r="BY104" s="52"/>
      <c r="BZ104" s="52"/>
    </row>
    <row r="105" spans="1:78" ht="23.25" hidden="1" customHeight="1" x14ac:dyDescent="0.2">
      <c r="A105" s="89"/>
      <c r="B105" s="89"/>
      <c r="C105" s="89"/>
      <c r="D105" s="89"/>
      <c r="E105" s="89"/>
      <c r="F105" s="89"/>
      <c r="G105" s="61" t="s">
        <v>114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1"/>
      <c r="Z105" s="58" t="s">
        <v>56</v>
      </c>
      <c r="AA105" s="58"/>
      <c r="AB105" s="58"/>
      <c r="AC105" s="58"/>
      <c r="AD105" s="58"/>
      <c r="AE105" s="67" t="s">
        <v>82</v>
      </c>
      <c r="AF105" s="65"/>
      <c r="AG105" s="65"/>
      <c r="AH105" s="65"/>
      <c r="AI105" s="65"/>
      <c r="AJ105" s="65"/>
      <c r="AK105" s="65"/>
      <c r="AL105" s="65"/>
      <c r="AM105" s="65"/>
      <c r="AN105" s="66"/>
      <c r="AO105" s="68"/>
      <c r="AP105" s="68"/>
      <c r="AQ105" s="68"/>
      <c r="AR105" s="68"/>
      <c r="AS105" s="68"/>
      <c r="AT105" s="68"/>
      <c r="AU105" s="68"/>
      <c r="AV105" s="68"/>
      <c r="AW105" s="68">
        <f>AK65</f>
        <v>0</v>
      </c>
      <c r="AX105" s="68"/>
      <c r="AY105" s="68"/>
      <c r="AZ105" s="68"/>
      <c r="BA105" s="68"/>
      <c r="BB105" s="68"/>
      <c r="BC105" s="68"/>
      <c r="BD105" s="68"/>
      <c r="BE105" s="68">
        <f>AO105+AW105</f>
        <v>0</v>
      </c>
      <c r="BF105" s="68"/>
      <c r="BG105" s="68"/>
      <c r="BH105" s="68"/>
      <c r="BI105" s="68"/>
      <c r="BJ105" s="68"/>
      <c r="BK105" s="68"/>
      <c r="BL105" s="68"/>
      <c r="BT105" s="52"/>
      <c r="BU105" s="52"/>
      <c r="BV105" s="52"/>
      <c r="BW105" s="52"/>
      <c r="BX105" s="52"/>
      <c r="BY105" s="52"/>
      <c r="BZ105" s="52"/>
    </row>
    <row r="106" spans="1:78" ht="33.75" customHeight="1" x14ac:dyDescent="0.2">
      <c r="A106" s="89"/>
      <c r="B106" s="89"/>
      <c r="C106" s="89"/>
      <c r="D106" s="89"/>
      <c r="E106" s="89"/>
      <c r="F106" s="89"/>
      <c r="G106" s="86" t="s">
        <v>136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58" t="s">
        <v>56</v>
      </c>
      <c r="AA106" s="58"/>
      <c r="AB106" s="58"/>
      <c r="AC106" s="58"/>
      <c r="AD106" s="58"/>
      <c r="AE106" s="67" t="s">
        <v>137</v>
      </c>
      <c r="AF106" s="65"/>
      <c r="AG106" s="65"/>
      <c r="AH106" s="65"/>
      <c r="AI106" s="65"/>
      <c r="AJ106" s="65"/>
      <c r="AK106" s="65"/>
      <c r="AL106" s="65"/>
      <c r="AM106" s="65"/>
      <c r="AN106" s="66"/>
      <c r="AO106" s="68"/>
      <c r="AP106" s="68"/>
      <c r="AQ106" s="68"/>
      <c r="AR106" s="68"/>
      <c r="AS106" s="68"/>
      <c r="AT106" s="68"/>
      <c r="AU106" s="68"/>
      <c r="AV106" s="68"/>
      <c r="AW106" s="68">
        <f>AK66</f>
        <v>3000000</v>
      </c>
      <c r="AX106" s="68"/>
      <c r="AY106" s="68"/>
      <c r="AZ106" s="68"/>
      <c r="BA106" s="68"/>
      <c r="BB106" s="68"/>
      <c r="BC106" s="68"/>
      <c r="BD106" s="68"/>
      <c r="BE106" s="68">
        <f>AO106+AW106</f>
        <v>3000000</v>
      </c>
      <c r="BF106" s="68"/>
      <c r="BG106" s="68"/>
      <c r="BH106" s="68"/>
      <c r="BI106" s="68"/>
      <c r="BJ106" s="68"/>
      <c r="BK106" s="68"/>
      <c r="BL106" s="68"/>
      <c r="BT106" s="52"/>
      <c r="BU106" s="52"/>
      <c r="BV106" s="52"/>
      <c r="BW106" s="52"/>
      <c r="BX106" s="52"/>
      <c r="BY106" s="52"/>
      <c r="BZ106" s="52"/>
    </row>
    <row r="107" spans="1:78" ht="18" customHeight="1" x14ac:dyDescent="0.2">
      <c r="A107" s="60">
        <v>0</v>
      </c>
      <c r="B107" s="60"/>
      <c r="C107" s="60"/>
      <c r="D107" s="60"/>
      <c r="E107" s="60"/>
      <c r="F107" s="60"/>
      <c r="G107" s="95" t="s">
        <v>79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3"/>
      <c r="Z107" s="58"/>
      <c r="AA107" s="58"/>
      <c r="AB107" s="58"/>
      <c r="AC107" s="58"/>
      <c r="AD107" s="58"/>
      <c r="AE107" s="67"/>
      <c r="AF107" s="65"/>
      <c r="AG107" s="65"/>
      <c r="AH107" s="65"/>
      <c r="AI107" s="65"/>
      <c r="AJ107" s="65"/>
      <c r="AK107" s="65"/>
      <c r="AL107" s="65"/>
      <c r="AM107" s="65"/>
      <c r="AN107" s="66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T107" s="52"/>
      <c r="BU107" s="52"/>
      <c r="BV107" s="52"/>
      <c r="BW107" s="52"/>
      <c r="BX107" s="52"/>
      <c r="BY107" s="52"/>
      <c r="BZ107" s="52"/>
    </row>
    <row r="108" spans="1:78" ht="66" customHeight="1" x14ac:dyDescent="0.2">
      <c r="A108" s="60"/>
      <c r="B108" s="60"/>
      <c r="C108" s="60"/>
      <c r="D108" s="60"/>
      <c r="E108" s="60"/>
      <c r="F108" s="60"/>
      <c r="G108" s="86" t="s">
        <v>85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58" t="s">
        <v>84</v>
      </c>
      <c r="AA108" s="58"/>
      <c r="AB108" s="58"/>
      <c r="AC108" s="58"/>
      <c r="AD108" s="58"/>
      <c r="AE108" s="67" t="s">
        <v>77</v>
      </c>
      <c r="AF108" s="65"/>
      <c r="AG108" s="65"/>
      <c r="AH108" s="65"/>
      <c r="AI108" s="65"/>
      <c r="AJ108" s="65"/>
      <c r="AK108" s="65"/>
      <c r="AL108" s="65"/>
      <c r="AM108" s="65"/>
      <c r="AN108" s="66"/>
      <c r="AO108" s="59"/>
      <c r="AP108" s="59"/>
      <c r="AQ108" s="59"/>
      <c r="AR108" s="59"/>
      <c r="AS108" s="59"/>
      <c r="AT108" s="59"/>
      <c r="AU108" s="59"/>
      <c r="AV108" s="59"/>
      <c r="AW108" s="69">
        <v>6</v>
      </c>
      <c r="AX108" s="69"/>
      <c r="AY108" s="69"/>
      <c r="AZ108" s="69"/>
      <c r="BA108" s="69"/>
      <c r="BB108" s="69"/>
      <c r="BC108" s="69"/>
      <c r="BD108" s="69"/>
      <c r="BE108" s="69">
        <f>AW108</f>
        <v>6</v>
      </c>
      <c r="BF108" s="69"/>
      <c r="BG108" s="69"/>
      <c r="BH108" s="69"/>
      <c r="BI108" s="69"/>
      <c r="BJ108" s="69"/>
      <c r="BK108" s="69"/>
      <c r="BL108" s="69"/>
      <c r="BT108" s="52"/>
      <c r="BU108" s="52"/>
      <c r="BV108" s="52"/>
      <c r="BW108" s="52"/>
      <c r="BX108" s="52"/>
      <c r="BY108" s="52"/>
      <c r="BZ108" s="52"/>
    </row>
    <row r="109" spans="1:78" ht="36" customHeight="1" x14ac:dyDescent="0.2">
      <c r="A109" s="60"/>
      <c r="B109" s="60"/>
      <c r="C109" s="60"/>
      <c r="D109" s="60"/>
      <c r="E109" s="60"/>
      <c r="F109" s="60"/>
      <c r="G109" s="92" t="s">
        <v>94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4"/>
      <c r="Z109" s="58" t="s">
        <v>84</v>
      </c>
      <c r="AA109" s="58"/>
      <c r="AB109" s="58"/>
      <c r="AC109" s="58"/>
      <c r="AD109" s="58"/>
      <c r="AE109" s="67" t="s">
        <v>77</v>
      </c>
      <c r="AF109" s="65"/>
      <c r="AG109" s="65"/>
      <c r="AH109" s="65"/>
      <c r="AI109" s="65"/>
      <c r="AJ109" s="65"/>
      <c r="AK109" s="65"/>
      <c r="AL109" s="65"/>
      <c r="AM109" s="65"/>
      <c r="AN109" s="66"/>
      <c r="AO109" s="59"/>
      <c r="AP109" s="59"/>
      <c r="AQ109" s="59"/>
      <c r="AR109" s="59"/>
      <c r="AS109" s="59"/>
      <c r="AT109" s="59"/>
      <c r="AU109" s="59"/>
      <c r="AV109" s="59"/>
      <c r="AW109" s="69">
        <f>3-2</f>
        <v>1</v>
      </c>
      <c r="AX109" s="69"/>
      <c r="AY109" s="69"/>
      <c r="AZ109" s="69"/>
      <c r="BA109" s="69"/>
      <c r="BB109" s="69"/>
      <c r="BC109" s="69"/>
      <c r="BD109" s="69"/>
      <c r="BE109" s="69">
        <f>AW109</f>
        <v>1</v>
      </c>
      <c r="BF109" s="69"/>
      <c r="BG109" s="69"/>
      <c r="BH109" s="69"/>
      <c r="BI109" s="69"/>
      <c r="BJ109" s="69"/>
      <c r="BK109" s="69"/>
      <c r="BL109" s="69"/>
      <c r="BT109" s="52"/>
      <c r="BU109" s="52"/>
      <c r="BV109" s="52"/>
      <c r="BW109" s="52"/>
      <c r="BX109" s="52"/>
      <c r="BY109" s="52"/>
      <c r="BZ109" s="52"/>
    </row>
    <row r="110" spans="1:78" ht="20.100000000000001" customHeight="1" x14ac:dyDescent="0.2">
      <c r="A110" s="60"/>
      <c r="B110" s="60"/>
      <c r="C110" s="60"/>
      <c r="D110" s="60"/>
      <c r="E110" s="60"/>
      <c r="F110" s="60"/>
      <c r="G110" s="184" t="s">
        <v>138</v>
      </c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6"/>
      <c r="Z110" s="97" t="s">
        <v>84</v>
      </c>
      <c r="AA110" s="97"/>
      <c r="AB110" s="97"/>
      <c r="AC110" s="97"/>
      <c r="AD110" s="97"/>
      <c r="AE110" s="98" t="s">
        <v>97</v>
      </c>
      <c r="AF110" s="99"/>
      <c r="AG110" s="99"/>
      <c r="AH110" s="99"/>
      <c r="AI110" s="99"/>
      <c r="AJ110" s="99"/>
      <c r="AK110" s="99"/>
      <c r="AL110" s="99"/>
      <c r="AM110" s="99"/>
      <c r="AN110" s="100"/>
      <c r="AO110" s="101"/>
      <c r="AP110" s="101"/>
      <c r="AQ110" s="101"/>
      <c r="AR110" s="101"/>
      <c r="AS110" s="101"/>
      <c r="AT110" s="101"/>
      <c r="AU110" s="101"/>
      <c r="AV110" s="101"/>
      <c r="AW110" s="187">
        <v>1</v>
      </c>
      <c r="AX110" s="187"/>
      <c r="AY110" s="187"/>
      <c r="AZ110" s="187"/>
      <c r="BA110" s="187"/>
      <c r="BB110" s="187"/>
      <c r="BC110" s="187"/>
      <c r="BD110" s="187"/>
      <c r="BE110" s="187">
        <f>AW110</f>
        <v>1</v>
      </c>
      <c r="BF110" s="187"/>
      <c r="BG110" s="187"/>
      <c r="BH110" s="187"/>
      <c r="BI110" s="187"/>
      <c r="BJ110" s="187"/>
      <c r="BK110" s="187"/>
      <c r="BL110" s="187"/>
      <c r="BT110" s="52"/>
      <c r="BU110" s="52"/>
      <c r="BV110" s="52"/>
      <c r="BW110" s="52"/>
      <c r="BX110" s="52"/>
      <c r="BY110" s="52"/>
      <c r="BZ110" s="52"/>
    </row>
    <row r="111" spans="1:78" ht="21" customHeight="1" x14ac:dyDescent="0.2">
      <c r="A111" s="60">
        <v>0</v>
      </c>
      <c r="B111" s="60"/>
      <c r="C111" s="60"/>
      <c r="D111" s="60"/>
      <c r="E111" s="60"/>
      <c r="F111" s="60"/>
      <c r="G111" s="95" t="s">
        <v>78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3"/>
      <c r="Z111" s="58"/>
      <c r="AA111" s="58"/>
      <c r="AB111" s="58"/>
      <c r="AC111" s="58"/>
      <c r="AD111" s="58"/>
      <c r="AE111" s="67"/>
      <c r="AF111" s="65"/>
      <c r="AG111" s="65"/>
      <c r="AH111" s="65"/>
      <c r="AI111" s="65"/>
      <c r="AJ111" s="65"/>
      <c r="AK111" s="65"/>
      <c r="AL111" s="65"/>
      <c r="AM111" s="65"/>
      <c r="AN111" s="66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T111" s="52"/>
      <c r="BU111" s="52"/>
      <c r="BV111" s="52"/>
      <c r="BW111" s="52"/>
      <c r="BX111" s="52"/>
      <c r="BY111" s="52"/>
      <c r="BZ111" s="52"/>
    </row>
    <row r="112" spans="1:78" ht="50.25" customHeight="1" x14ac:dyDescent="0.2">
      <c r="A112" s="60"/>
      <c r="B112" s="60"/>
      <c r="C112" s="60"/>
      <c r="D112" s="60"/>
      <c r="E112" s="60"/>
      <c r="F112" s="60"/>
      <c r="G112" s="86" t="s">
        <v>86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58" t="s">
        <v>56</v>
      </c>
      <c r="AA112" s="58"/>
      <c r="AB112" s="58"/>
      <c r="AC112" s="58"/>
      <c r="AD112" s="58"/>
      <c r="AE112" s="67" t="s">
        <v>73</v>
      </c>
      <c r="AF112" s="65"/>
      <c r="AG112" s="65"/>
      <c r="AH112" s="65"/>
      <c r="AI112" s="65"/>
      <c r="AJ112" s="65"/>
      <c r="AK112" s="65"/>
      <c r="AL112" s="65"/>
      <c r="AM112" s="65"/>
      <c r="AN112" s="66"/>
      <c r="AO112" s="59"/>
      <c r="AP112" s="59"/>
      <c r="AQ112" s="59"/>
      <c r="AR112" s="59"/>
      <c r="AS112" s="59"/>
      <c r="AT112" s="59"/>
      <c r="AU112" s="59"/>
      <c r="AV112" s="59"/>
      <c r="AW112" s="68">
        <f>AW103/AW108</f>
        <v>666666.66666666663</v>
      </c>
      <c r="AX112" s="68"/>
      <c r="AY112" s="68"/>
      <c r="AZ112" s="68"/>
      <c r="BA112" s="68"/>
      <c r="BB112" s="68"/>
      <c r="BC112" s="68"/>
      <c r="BD112" s="68"/>
      <c r="BE112" s="68">
        <f>AW112</f>
        <v>666666.66666666663</v>
      </c>
      <c r="BF112" s="68"/>
      <c r="BG112" s="68"/>
      <c r="BH112" s="68"/>
      <c r="BI112" s="68"/>
      <c r="BJ112" s="68"/>
      <c r="BK112" s="68"/>
      <c r="BL112" s="68"/>
      <c r="BT112" s="52"/>
      <c r="BU112" s="52"/>
      <c r="BV112" s="52"/>
      <c r="BW112" s="52"/>
      <c r="BX112" s="52"/>
      <c r="BY112" s="52"/>
      <c r="BZ112" s="52"/>
    </row>
    <row r="113" spans="1:78" ht="38.25" customHeight="1" x14ac:dyDescent="0.2">
      <c r="A113" s="60"/>
      <c r="B113" s="60"/>
      <c r="C113" s="60"/>
      <c r="D113" s="60"/>
      <c r="E113" s="60"/>
      <c r="F113" s="60"/>
      <c r="G113" s="92" t="s">
        <v>98</v>
      </c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4"/>
      <c r="Z113" s="58" t="s">
        <v>56</v>
      </c>
      <c r="AA113" s="58"/>
      <c r="AB113" s="58"/>
      <c r="AC113" s="58"/>
      <c r="AD113" s="58"/>
      <c r="AE113" s="67" t="s">
        <v>73</v>
      </c>
      <c r="AF113" s="65"/>
      <c r="AG113" s="65"/>
      <c r="AH113" s="65"/>
      <c r="AI113" s="65"/>
      <c r="AJ113" s="65"/>
      <c r="AK113" s="65"/>
      <c r="AL113" s="65"/>
      <c r="AM113" s="65"/>
      <c r="AN113" s="66"/>
      <c r="AO113" s="59"/>
      <c r="AP113" s="59"/>
      <c r="AQ113" s="59"/>
      <c r="AR113" s="59"/>
      <c r="AS113" s="59"/>
      <c r="AT113" s="59"/>
      <c r="AU113" s="59"/>
      <c r="AV113" s="59"/>
      <c r="AW113" s="68">
        <f>AK56/AW109</f>
        <v>1000000</v>
      </c>
      <c r="AX113" s="68"/>
      <c r="AY113" s="68"/>
      <c r="AZ113" s="68"/>
      <c r="BA113" s="68"/>
      <c r="BB113" s="68"/>
      <c r="BC113" s="68"/>
      <c r="BD113" s="68"/>
      <c r="BE113" s="68">
        <f>AW113</f>
        <v>1000000</v>
      </c>
      <c r="BF113" s="68"/>
      <c r="BG113" s="68"/>
      <c r="BH113" s="68"/>
      <c r="BI113" s="68"/>
      <c r="BJ113" s="68"/>
      <c r="BK113" s="68"/>
      <c r="BL113" s="68"/>
      <c r="BT113" s="52"/>
      <c r="BU113" s="52"/>
      <c r="BV113" s="52"/>
      <c r="BW113" s="52"/>
      <c r="BX113" s="52"/>
      <c r="BY113" s="52"/>
      <c r="BZ113" s="52"/>
    </row>
    <row r="114" spans="1:78" ht="18" customHeight="1" x14ac:dyDescent="0.2">
      <c r="A114" s="60"/>
      <c r="B114" s="60"/>
      <c r="C114" s="60"/>
      <c r="D114" s="60"/>
      <c r="E114" s="60"/>
      <c r="F114" s="60"/>
      <c r="G114" s="78" t="s">
        <v>139</v>
      </c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80"/>
      <c r="Z114" s="97" t="s">
        <v>56</v>
      </c>
      <c r="AA114" s="97"/>
      <c r="AB114" s="97"/>
      <c r="AC114" s="97"/>
      <c r="AD114" s="97"/>
      <c r="AE114" s="98" t="s">
        <v>73</v>
      </c>
      <c r="AF114" s="99"/>
      <c r="AG114" s="99"/>
      <c r="AH114" s="99"/>
      <c r="AI114" s="99"/>
      <c r="AJ114" s="99"/>
      <c r="AK114" s="99"/>
      <c r="AL114" s="99"/>
      <c r="AM114" s="99"/>
      <c r="AN114" s="100"/>
      <c r="AO114" s="101"/>
      <c r="AP114" s="101"/>
      <c r="AQ114" s="101"/>
      <c r="AR114" s="101"/>
      <c r="AS114" s="101"/>
      <c r="AT114" s="101"/>
      <c r="AU114" s="101"/>
      <c r="AV114" s="101"/>
      <c r="AW114" s="183">
        <f>AK66/AW110</f>
        <v>3000000</v>
      </c>
      <c r="AX114" s="183"/>
      <c r="AY114" s="183"/>
      <c r="AZ114" s="183"/>
      <c r="BA114" s="183"/>
      <c r="BB114" s="183"/>
      <c r="BC114" s="183"/>
      <c r="BD114" s="183"/>
      <c r="BE114" s="183">
        <f>AW114</f>
        <v>3000000</v>
      </c>
      <c r="BF114" s="183"/>
      <c r="BG114" s="183"/>
      <c r="BH114" s="183"/>
      <c r="BI114" s="183"/>
      <c r="BJ114" s="183"/>
      <c r="BK114" s="183"/>
      <c r="BL114" s="183"/>
      <c r="BT114" s="52"/>
      <c r="BU114" s="52"/>
      <c r="BV114" s="52"/>
      <c r="BW114" s="52"/>
      <c r="BX114" s="52"/>
      <c r="BY114" s="52"/>
      <c r="BZ114" s="52"/>
    </row>
    <row r="115" spans="1:78" ht="18.75" customHeight="1" x14ac:dyDescent="0.2">
      <c r="A115" s="60">
        <v>0</v>
      </c>
      <c r="B115" s="60"/>
      <c r="C115" s="60"/>
      <c r="D115" s="60"/>
      <c r="E115" s="60"/>
      <c r="F115" s="60"/>
      <c r="G115" s="95" t="s">
        <v>57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3"/>
      <c r="Z115" s="96"/>
      <c r="AA115" s="96"/>
      <c r="AB115" s="96"/>
      <c r="AC115" s="96"/>
      <c r="AD115" s="96"/>
      <c r="AE115" s="103"/>
      <c r="AF115" s="104"/>
      <c r="AG115" s="104"/>
      <c r="AH115" s="104"/>
      <c r="AI115" s="104"/>
      <c r="AJ115" s="104"/>
      <c r="AK115" s="104"/>
      <c r="AL115" s="104"/>
      <c r="AM115" s="104"/>
      <c r="AN115" s="105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T115" s="52"/>
      <c r="BU115" s="52"/>
      <c r="BV115" s="52"/>
      <c r="BW115" s="52"/>
      <c r="BX115" s="52"/>
      <c r="BY115" s="52"/>
      <c r="BZ115" s="52"/>
    </row>
    <row r="116" spans="1:78" ht="64.5" customHeight="1" x14ac:dyDescent="0.2">
      <c r="A116" s="60"/>
      <c r="B116" s="60"/>
      <c r="C116" s="60"/>
      <c r="D116" s="60"/>
      <c r="E116" s="60"/>
      <c r="F116" s="60"/>
      <c r="G116" s="86" t="s">
        <v>128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58" t="s">
        <v>58</v>
      </c>
      <c r="AA116" s="58"/>
      <c r="AB116" s="58"/>
      <c r="AC116" s="58"/>
      <c r="AD116" s="58"/>
      <c r="AE116" s="67" t="s">
        <v>73</v>
      </c>
      <c r="AF116" s="65"/>
      <c r="AG116" s="65"/>
      <c r="AH116" s="65"/>
      <c r="AI116" s="65"/>
      <c r="AJ116" s="65"/>
      <c r="AK116" s="65"/>
      <c r="AL116" s="65"/>
      <c r="AM116" s="65"/>
      <c r="AN116" s="66"/>
      <c r="AO116" s="59"/>
      <c r="AP116" s="59"/>
      <c r="AQ116" s="59"/>
      <c r="AR116" s="59"/>
      <c r="AS116" s="59"/>
      <c r="AT116" s="59"/>
      <c r="AU116" s="59"/>
      <c r="AV116" s="59"/>
      <c r="AW116" s="83">
        <f>AK56/5891152*100</f>
        <v>16.974608701320218</v>
      </c>
      <c r="AX116" s="84"/>
      <c r="AY116" s="84"/>
      <c r="AZ116" s="84"/>
      <c r="BA116" s="84"/>
      <c r="BB116" s="84"/>
      <c r="BC116" s="84"/>
      <c r="BD116" s="85"/>
      <c r="BE116" s="69">
        <f t="shared" ref="BE116:BE121" si="3">AW116</f>
        <v>16.974608701320218</v>
      </c>
      <c r="BF116" s="69"/>
      <c r="BG116" s="69"/>
      <c r="BH116" s="69"/>
      <c r="BI116" s="69"/>
      <c r="BJ116" s="69"/>
      <c r="BK116" s="69"/>
      <c r="BL116" s="69"/>
      <c r="BT116" s="52"/>
      <c r="BU116" s="52"/>
      <c r="BV116" s="52"/>
      <c r="BW116" s="52"/>
      <c r="BX116" s="52"/>
      <c r="BY116" s="52"/>
      <c r="BZ116" s="52"/>
    </row>
    <row r="117" spans="1:78" ht="66" customHeight="1" x14ac:dyDescent="0.2">
      <c r="A117" s="60"/>
      <c r="B117" s="60"/>
      <c r="C117" s="60"/>
      <c r="D117" s="60"/>
      <c r="E117" s="60"/>
      <c r="F117" s="60"/>
      <c r="G117" s="78" t="s">
        <v>130</v>
      </c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80"/>
      <c r="Z117" s="58" t="s">
        <v>58</v>
      </c>
      <c r="AA117" s="58"/>
      <c r="AB117" s="58"/>
      <c r="AC117" s="58"/>
      <c r="AD117" s="58"/>
      <c r="AE117" s="67" t="s">
        <v>73</v>
      </c>
      <c r="AF117" s="65"/>
      <c r="AG117" s="65"/>
      <c r="AH117" s="65"/>
      <c r="AI117" s="65"/>
      <c r="AJ117" s="65"/>
      <c r="AK117" s="65"/>
      <c r="AL117" s="65"/>
      <c r="AM117" s="65"/>
      <c r="AN117" s="66"/>
      <c r="AO117" s="59"/>
      <c r="AP117" s="59"/>
      <c r="AQ117" s="59"/>
      <c r="AR117" s="59"/>
      <c r="AS117" s="59"/>
      <c r="AT117" s="59"/>
      <c r="AU117" s="59"/>
      <c r="AV117" s="59"/>
      <c r="AW117" s="69">
        <f>AK60/2163176*100</f>
        <v>46.228323539092521</v>
      </c>
      <c r="AX117" s="69"/>
      <c r="AY117" s="69"/>
      <c r="AZ117" s="69"/>
      <c r="BA117" s="69"/>
      <c r="BB117" s="69"/>
      <c r="BC117" s="69"/>
      <c r="BD117" s="69"/>
      <c r="BE117" s="69">
        <f t="shared" si="3"/>
        <v>46.228323539092521</v>
      </c>
      <c r="BF117" s="69"/>
      <c r="BG117" s="69"/>
      <c r="BH117" s="69"/>
      <c r="BI117" s="69"/>
      <c r="BJ117" s="69"/>
      <c r="BK117" s="69"/>
      <c r="BL117" s="69"/>
      <c r="BT117" s="52"/>
      <c r="BU117" s="52"/>
      <c r="BV117" s="52"/>
      <c r="BW117" s="52"/>
      <c r="BX117" s="52"/>
      <c r="BY117" s="52"/>
      <c r="BZ117" s="52"/>
    </row>
    <row r="118" spans="1:78" ht="54.75" customHeight="1" x14ac:dyDescent="0.2">
      <c r="A118" s="60"/>
      <c r="B118" s="60"/>
      <c r="C118" s="60"/>
      <c r="D118" s="60"/>
      <c r="E118" s="60"/>
      <c r="F118" s="60"/>
      <c r="G118" s="86" t="s">
        <v>131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58" t="s">
        <v>58</v>
      </c>
      <c r="AA118" s="58"/>
      <c r="AB118" s="58"/>
      <c r="AC118" s="58"/>
      <c r="AD118" s="58"/>
      <c r="AE118" s="67" t="s">
        <v>73</v>
      </c>
      <c r="AF118" s="65"/>
      <c r="AG118" s="65"/>
      <c r="AH118" s="65"/>
      <c r="AI118" s="65"/>
      <c r="AJ118" s="65"/>
      <c r="AK118" s="65"/>
      <c r="AL118" s="65"/>
      <c r="AM118" s="65"/>
      <c r="AN118" s="66"/>
      <c r="AO118" s="59"/>
      <c r="AP118" s="59"/>
      <c r="AQ118" s="59"/>
      <c r="AR118" s="59"/>
      <c r="AS118" s="59"/>
      <c r="AT118" s="59"/>
      <c r="AU118" s="59"/>
      <c r="AV118" s="59"/>
      <c r="AW118" s="69">
        <f>AK61/4607893*100</f>
        <v>10.850946408694821</v>
      </c>
      <c r="AX118" s="69"/>
      <c r="AY118" s="69"/>
      <c r="AZ118" s="69"/>
      <c r="BA118" s="69"/>
      <c r="BB118" s="69"/>
      <c r="BC118" s="69"/>
      <c r="BD118" s="69"/>
      <c r="BE118" s="69">
        <f t="shared" si="3"/>
        <v>10.850946408694821</v>
      </c>
      <c r="BF118" s="69"/>
      <c r="BG118" s="69"/>
      <c r="BH118" s="69"/>
      <c r="BI118" s="69"/>
      <c r="BJ118" s="69"/>
      <c r="BK118" s="69"/>
      <c r="BL118" s="69"/>
      <c r="BT118" s="52"/>
      <c r="BU118" s="52"/>
      <c r="BV118" s="52"/>
      <c r="BW118" s="52"/>
      <c r="BX118" s="52"/>
      <c r="BY118" s="52"/>
      <c r="BZ118" s="52"/>
    </row>
    <row r="119" spans="1:78" ht="66" customHeight="1" x14ac:dyDescent="0.2">
      <c r="A119" s="60"/>
      <c r="B119" s="60"/>
      <c r="C119" s="60"/>
      <c r="D119" s="60"/>
      <c r="E119" s="60"/>
      <c r="F119" s="60"/>
      <c r="G119" s="78" t="s">
        <v>92</v>
      </c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80"/>
      <c r="Z119" s="58" t="s">
        <v>58</v>
      </c>
      <c r="AA119" s="58"/>
      <c r="AB119" s="58"/>
      <c r="AC119" s="58"/>
      <c r="AD119" s="58"/>
      <c r="AE119" s="67" t="s">
        <v>73</v>
      </c>
      <c r="AF119" s="65"/>
      <c r="AG119" s="65"/>
      <c r="AH119" s="65"/>
      <c r="AI119" s="65"/>
      <c r="AJ119" s="65"/>
      <c r="AK119" s="65"/>
      <c r="AL119" s="65"/>
      <c r="AM119" s="65"/>
      <c r="AN119" s="66"/>
      <c r="AO119" s="59"/>
      <c r="AP119" s="59"/>
      <c r="AQ119" s="59"/>
      <c r="AR119" s="59"/>
      <c r="AS119" s="59"/>
      <c r="AT119" s="59"/>
      <c r="AU119" s="59"/>
      <c r="AV119" s="59"/>
      <c r="AW119" s="69">
        <f>AK62/2924077*100</f>
        <v>17.099412908757191</v>
      </c>
      <c r="AX119" s="69"/>
      <c r="AY119" s="69"/>
      <c r="AZ119" s="69"/>
      <c r="BA119" s="69"/>
      <c r="BB119" s="69"/>
      <c r="BC119" s="69"/>
      <c r="BD119" s="69"/>
      <c r="BE119" s="69">
        <f t="shared" si="3"/>
        <v>17.099412908757191</v>
      </c>
      <c r="BF119" s="69"/>
      <c r="BG119" s="69"/>
      <c r="BH119" s="69"/>
      <c r="BI119" s="69"/>
      <c r="BJ119" s="69"/>
      <c r="BK119" s="69"/>
      <c r="BL119" s="69"/>
      <c r="BT119" s="52"/>
      <c r="BU119" s="52"/>
      <c r="BV119" s="52"/>
      <c r="BW119" s="52"/>
      <c r="BX119" s="52"/>
      <c r="BY119" s="52"/>
      <c r="BZ119" s="52"/>
    </row>
    <row r="120" spans="1:78" ht="54" customHeight="1" x14ac:dyDescent="0.2">
      <c r="A120" s="60"/>
      <c r="B120" s="60"/>
      <c r="C120" s="60"/>
      <c r="D120" s="60"/>
      <c r="E120" s="60"/>
      <c r="F120" s="60"/>
      <c r="G120" s="86" t="s">
        <v>132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58" t="s">
        <v>58</v>
      </c>
      <c r="AA120" s="58"/>
      <c r="AB120" s="58"/>
      <c r="AC120" s="58"/>
      <c r="AD120" s="58"/>
      <c r="AE120" s="67" t="s">
        <v>73</v>
      </c>
      <c r="AF120" s="65"/>
      <c r="AG120" s="65"/>
      <c r="AH120" s="65"/>
      <c r="AI120" s="65"/>
      <c r="AJ120" s="65"/>
      <c r="AK120" s="65"/>
      <c r="AL120" s="65"/>
      <c r="AM120" s="65"/>
      <c r="AN120" s="66"/>
      <c r="AO120" s="59"/>
      <c r="AP120" s="59"/>
      <c r="AQ120" s="59"/>
      <c r="AR120" s="59"/>
      <c r="AS120" s="59"/>
      <c r="AT120" s="59"/>
      <c r="AU120" s="59"/>
      <c r="AV120" s="59"/>
      <c r="AW120" s="69">
        <f>AK63/1046827*100</f>
        <v>47.763384016652225</v>
      </c>
      <c r="AX120" s="69"/>
      <c r="AY120" s="69"/>
      <c r="AZ120" s="69"/>
      <c r="BA120" s="69"/>
      <c r="BB120" s="69"/>
      <c r="BC120" s="69"/>
      <c r="BD120" s="69"/>
      <c r="BE120" s="69">
        <f t="shared" si="3"/>
        <v>47.763384016652225</v>
      </c>
      <c r="BF120" s="69"/>
      <c r="BG120" s="69"/>
      <c r="BH120" s="69"/>
      <c r="BI120" s="69"/>
      <c r="BJ120" s="69"/>
      <c r="BK120" s="69"/>
      <c r="BL120" s="69"/>
      <c r="BT120" s="52"/>
      <c r="BU120" s="52"/>
      <c r="BV120" s="52"/>
      <c r="BW120" s="52"/>
      <c r="BX120" s="52"/>
      <c r="BY120" s="52"/>
      <c r="BZ120" s="52"/>
    </row>
    <row r="121" spans="1:78" ht="65.25" customHeight="1" x14ac:dyDescent="0.2">
      <c r="A121" s="60"/>
      <c r="B121" s="60"/>
      <c r="C121" s="60"/>
      <c r="D121" s="60"/>
      <c r="E121" s="60"/>
      <c r="F121" s="60"/>
      <c r="G121" s="86" t="s">
        <v>133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58" t="s">
        <v>58</v>
      </c>
      <c r="AA121" s="58"/>
      <c r="AB121" s="58"/>
      <c r="AC121" s="58"/>
      <c r="AD121" s="58"/>
      <c r="AE121" s="67" t="s">
        <v>73</v>
      </c>
      <c r="AF121" s="65"/>
      <c r="AG121" s="65"/>
      <c r="AH121" s="65"/>
      <c r="AI121" s="65"/>
      <c r="AJ121" s="65"/>
      <c r="AK121" s="65"/>
      <c r="AL121" s="65"/>
      <c r="AM121" s="65"/>
      <c r="AN121" s="66"/>
      <c r="AO121" s="59"/>
      <c r="AP121" s="59"/>
      <c r="AQ121" s="59"/>
      <c r="AR121" s="59"/>
      <c r="AS121" s="59"/>
      <c r="AT121" s="59"/>
      <c r="AU121" s="59"/>
      <c r="AV121" s="59"/>
      <c r="AW121" s="69">
        <f>AK64/3387286*100</f>
        <v>14.761080109562641</v>
      </c>
      <c r="AX121" s="69"/>
      <c r="AY121" s="69"/>
      <c r="AZ121" s="69"/>
      <c r="BA121" s="69"/>
      <c r="BB121" s="69"/>
      <c r="BC121" s="69"/>
      <c r="BD121" s="69"/>
      <c r="BE121" s="69">
        <f t="shared" si="3"/>
        <v>14.761080109562641</v>
      </c>
      <c r="BF121" s="69"/>
      <c r="BG121" s="69"/>
      <c r="BH121" s="69"/>
      <c r="BI121" s="69"/>
      <c r="BJ121" s="69"/>
      <c r="BK121" s="69"/>
      <c r="BL121" s="69"/>
      <c r="BT121" s="52"/>
      <c r="BU121" s="52"/>
      <c r="BV121" s="52"/>
      <c r="BW121" s="52"/>
      <c r="BX121" s="52"/>
      <c r="BY121" s="52"/>
      <c r="BZ121" s="52"/>
    </row>
    <row r="122" spans="1:78" ht="36" customHeight="1" x14ac:dyDescent="0.2">
      <c r="A122" s="89">
        <v>0</v>
      </c>
      <c r="B122" s="89"/>
      <c r="C122" s="89"/>
      <c r="D122" s="89"/>
      <c r="E122" s="89"/>
      <c r="F122" s="89"/>
      <c r="G122" s="164" t="s">
        <v>72</v>
      </c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58" t="s">
        <v>58</v>
      </c>
      <c r="AA122" s="58"/>
      <c r="AB122" s="58"/>
      <c r="AC122" s="58"/>
      <c r="AD122" s="58"/>
      <c r="AE122" s="58" t="s">
        <v>73</v>
      </c>
      <c r="AF122" s="89"/>
      <c r="AG122" s="89"/>
      <c r="AH122" s="89"/>
      <c r="AI122" s="89"/>
      <c r="AJ122" s="89"/>
      <c r="AK122" s="89"/>
      <c r="AL122" s="89"/>
      <c r="AM122" s="89"/>
      <c r="AN122" s="89"/>
      <c r="AO122" s="68"/>
      <c r="AP122" s="68"/>
      <c r="AQ122" s="68"/>
      <c r="AR122" s="68"/>
      <c r="AS122" s="68"/>
      <c r="AT122" s="68"/>
      <c r="AU122" s="68"/>
      <c r="AV122" s="68"/>
      <c r="AW122" s="57">
        <f>AW102/423603044</f>
        <v>1.8885605552919491E-2</v>
      </c>
      <c r="AX122" s="57"/>
      <c r="AY122" s="57"/>
      <c r="AZ122" s="57"/>
      <c r="BA122" s="57"/>
      <c r="BB122" s="57"/>
      <c r="BC122" s="57"/>
      <c r="BD122" s="57"/>
      <c r="BE122" s="57">
        <f>AO122+AW122</f>
        <v>1.8885605552919491E-2</v>
      </c>
      <c r="BF122" s="57"/>
      <c r="BG122" s="57"/>
      <c r="BH122" s="57"/>
      <c r="BI122" s="57"/>
      <c r="BJ122" s="57"/>
      <c r="BK122" s="57"/>
      <c r="BL122" s="57"/>
      <c r="BT122" s="52">
        <v>423603044</v>
      </c>
      <c r="BU122" s="52"/>
      <c r="BV122" s="52"/>
      <c r="BW122" s="52"/>
      <c r="BX122" s="52"/>
      <c r="BY122" s="52"/>
      <c r="BZ122" s="52"/>
    </row>
    <row r="123" spans="1:78" ht="8.25" customHeight="1" x14ac:dyDescent="0.2">
      <c r="A123" s="32"/>
      <c r="B123" s="32"/>
      <c r="C123" s="32"/>
      <c r="D123" s="32"/>
      <c r="E123" s="32"/>
      <c r="F123" s="32"/>
      <c r="G123" s="50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35"/>
      <c r="AA123" s="35"/>
      <c r="AB123" s="35"/>
      <c r="AC123" s="35"/>
      <c r="AD123" s="35"/>
      <c r="AE123" s="35"/>
      <c r="AF123" s="32"/>
      <c r="AG123" s="32"/>
      <c r="AH123" s="32"/>
      <c r="AI123" s="32"/>
      <c r="AJ123" s="32"/>
      <c r="AK123" s="32"/>
      <c r="AL123" s="32"/>
      <c r="AM123" s="32"/>
      <c r="AN123" s="32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T123" s="52"/>
      <c r="BU123" s="52"/>
      <c r="BV123" s="52"/>
      <c r="BW123" s="52"/>
      <c r="BX123" s="52"/>
      <c r="BY123" s="52"/>
      <c r="BZ123" s="52"/>
    </row>
    <row r="124" spans="1:78" ht="36" customHeight="1" x14ac:dyDescent="0.2">
      <c r="A124" s="89" t="s">
        <v>19</v>
      </c>
      <c r="B124" s="89"/>
      <c r="C124" s="89"/>
      <c r="D124" s="89"/>
      <c r="E124" s="89"/>
      <c r="F124" s="89"/>
      <c r="G124" s="89" t="s">
        <v>32</v>
      </c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 t="s">
        <v>2</v>
      </c>
      <c r="AA124" s="89"/>
      <c r="AB124" s="89"/>
      <c r="AC124" s="89"/>
      <c r="AD124" s="89"/>
      <c r="AE124" s="89" t="s">
        <v>1</v>
      </c>
      <c r="AF124" s="89"/>
      <c r="AG124" s="89"/>
      <c r="AH124" s="89"/>
      <c r="AI124" s="89"/>
      <c r="AJ124" s="89"/>
      <c r="AK124" s="89"/>
      <c r="AL124" s="89"/>
      <c r="AM124" s="89"/>
      <c r="AN124" s="89"/>
      <c r="AO124" s="89" t="s">
        <v>20</v>
      </c>
      <c r="AP124" s="89"/>
      <c r="AQ124" s="89"/>
      <c r="AR124" s="89"/>
      <c r="AS124" s="89"/>
      <c r="AT124" s="89"/>
      <c r="AU124" s="89"/>
      <c r="AV124" s="89"/>
      <c r="AW124" s="89" t="s">
        <v>21</v>
      </c>
      <c r="AX124" s="89"/>
      <c r="AY124" s="89"/>
      <c r="AZ124" s="89"/>
      <c r="BA124" s="89"/>
      <c r="BB124" s="89"/>
      <c r="BC124" s="89"/>
      <c r="BD124" s="89"/>
      <c r="BE124" s="89" t="s">
        <v>18</v>
      </c>
      <c r="BF124" s="89"/>
      <c r="BG124" s="89"/>
      <c r="BH124" s="89"/>
      <c r="BI124" s="89"/>
      <c r="BJ124" s="89"/>
      <c r="BK124" s="89"/>
      <c r="BL124" s="89"/>
      <c r="BT124" s="52"/>
      <c r="BU124" s="52"/>
      <c r="BV124" s="52"/>
      <c r="BW124" s="52"/>
      <c r="BX124" s="52"/>
      <c r="BY124" s="52"/>
      <c r="BZ124" s="52"/>
    </row>
    <row r="125" spans="1:78" ht="20.100000000000001" customHeight="1" x14ac:dyDescent="0.2">
      <c r="A125" s="89">
        <v>1</v>
      </c>
      <c r="B125" s="89"/>
      <c r="C125" s="89"/>
      <c r="D125" s="89"/>
      <c r="E125" s="89"/>
      <c r="F125" s="89"/>
      <c r="G125" s="64">
        <v>2</v>
      </c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6"/>
      <c r="Z125" s="89">
        <v>3</v>
      </c>
      <c r="AA125" s="89"/>
      <c r="AB125" s="89"/>
      <c r="AC125" s="89"/>
      <c r="AD125" s="89"/>
      <c r="AE125" s="89">
        <v>4</v>
      </c>
      <c r="AF125" s="89"/>
      <c r="AG125" s="89"/>
      <c r="AH125" s="89"/>
      <c r="AI125" s="89"/>
      <c r="AJ125" s="89"/>
      <c r="AK125" s="89"/>
      <c r="AL125" s="89"/>
      <c r="AM125" s="89"/>
      <c r="AN125" s="89"/>
      <c r="AO125" s="89">
        <v>5</v>
      </c>
      <c r="AP125" s="89"/>
      <c r="AQ125" s="89"/>
      <c r="AR125" s="89"/>
      <c r="AS125" s="89"/>
      <c r="AT125" s="89"/>
      <c r="AU125" s="89"/>
      <c r="AV125" s="89"/>
      <c r="AW125" s="89">
        <v>6</v>
      </c>
      <c r="AX125" s="89"/>
      <c r="AY125" s="89"/>
      <c r="AZ125" s="89"/>
      <c r="BA125" s="89"/>
      <c r="BB125" s="89"/>
      <c r="BC125" s="89"/>
      <c r="BD125" s="89"/>
      <c r="BE125" s="89">
        <v>7</v>
      </c>
      <c r="BF125" s="89"/>
      <c r="BG125" s="89"/>
      <c r="BH125" s="89"/>
      <c r="BI125" s="89"/>
      <c r="BJ125" s="89"/>
      <c r="BK125" s="89"/>
      <c r="BL125" s="89"/>
      <c r="BT125" s="52"/>
      <c r="BU125" s="52"/>
      <c r="BV125" s="52"/>
      <c r="BW125" s="52"/>
      <c r="BX125" s="52"/>
      <c r="BY125" s="52"/>
      <c r="BZ125" s="52"/>
    </row>
    <row r="126" spans="1:78" ht="20.100000000000001" customHeight="1" x14ac:dyDescent="0.2">
      <c r="A126" s="89"/>
      <c r="B126" s="89"/>
      <c r="C126" s="89"/>
      <c r="D126" s="89"/>
      <c r="E126" s="89"/>
      <c r="F126" s="89"/>
      <c r="G126" s="112" t="s">
        <v>141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4"/>
      <c r="BE126" s="170"/>
      <c r="BF126" s="170"/>
      <c r="BG126" s="170"/>
      <c r="BH126" s="170"/>
      <c r="BI126" s="170"/>
      <c r="BJ126" s="170"/>
      <c r="BK126" s="170"/>
      <c r="BL126" s="170"/>
      <c r="BT126" s="52"/>
      <c r="BU126" s="52"/>
      <c r="BV126" s="52"/>
      <c r="BW126" s="52"/>
      <c r="BX126" s="52"/>
      <c r="BY126" s="52"/>
      <c r="BZ126" s="52"/>
    </row>
    <row r="127" spans="1:78" ht="20.100000000000001" customHeight="1" x14ac:dyDescent="0.2">
      <c r="A127" s="60"/>
      <c r="B127" s="60"/>
      <c r="C127" s="60"/>
      <c r="D127" s="60"/>
      <c r="E127" s="60"/>
      <c r="F127" s="60"/>
      <c r="G127" s="95" t="s">
        <v>55</v>
      </c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4"/>
      <c r="Z127" s="96"/>
      <c r="AA127" s="96"/>
      <c r="AB127" s="96"/>
      <c r="AC127" s="96"/>
      <c r="AD127" s="96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95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T127" s="52"/>
      <c r="BU127" s="52"/>
      <c r="BV127" s="52"/>
      <c r="BW127" s="52"/>
      <c r="BX127" s="52"/>
      <c r="BY127" s="52"/>
      <c r="BZ127" s="52"/>
    </row>
    <row r="128" spans="1:78" ht="20.100000000000001" customHeight="1" x14ac:dyDescent="0.2">
      <c r="A128" s="60"/>
      <c r="B128" s="60"/>
      <c r="C128" s="60"/>
      <c r="D128" s="60"/>
      <c r="E128" s="60"/>
      <c r="F128" s="60"/>
      <c r="G128" s="61" t="s">
        <v>116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4"/>
      <c r="Z128" s="58" t="s">
        <v>56</v>
      </c>
      <c r="AA128" s="58"/>
      <c r="AB128" s="58"/>
      <c r="AC128" s="58"/>
      <c r="AD128" s="58"/>
      <c r="AE128" s="67" t="s">
        <v>82</v>
      </c>
      <c r="AF128" s="65"/>
      <c r="AG128" s="65"/>
      <c r="AH128" s="65"/>
      <c r="AI128" s="65"/>
      <c r="AJ128" s="65"/>
      <c r="AK128" s="65"/>
      <c r="AL128" s="65"/>
      <c r="AM128" s="65"/>
      <c r="AN128" s="66"/>
      <c r="AO128" s="59"/>
      <c r="AP128" s="59"/>
      <c r="AQ128" s="59"/>
      <c r="AR128" s="59"/>
      <c r="AS128" s="59"/>
      <c r="AT128" s="59"/>
      <c r="AU128" s="59"/>
      <c r="AV128" s="59"/>
      <c r="AW128" s="68">
        <f>AK68</f>
        <v>90000</v>
      </c>
      <c r="AX128" s="68"/>
      <c r="AY128" s="68"/>
      <c r="AZ128" s="68"/>
      <c r="BA128" s="68"/>
      <c r="BB128" s="68"/>
      <c r="BC128" s="68"/>
      <c r="BD128" s="68"/>
      <c r="BE128" s="68">
        <f>AW128</f>
        <v>90000</v>
      </c>
      <c r="BF128" s="68"/>
      <c r="BG128" s="68"/>
      <c r="BH128" s="68"/>
      <c r="BI128" s="68"/>
      <c r="BJ128" s="68"/>
      <c r="BK128" s="68"/>
      <c r="BL128" s="68"/>
      <c r="BT128" s="52"/>
      <c r="BU128" s="52"/>
      <c r="BV128" s="52"/>
      <c r="BW128" s="52"/>
      <c r="BX128" s="52"/>
      <c r="BY128" s="52"/>
      <c r="BZ128" s="52"/>
    </row>
    <row r="129" spans="1:78" ht="20.100000000000001" customHeight="1" x14ac:dyDescent="0.2">
      <c r="A129" s="60"/>
      <c r="B129" s="60"/>
      <c r="C129" s="60"/>
      <c r="D129" s="60"/>
      <c r="E129" s="60"/>
      <c r="F129" s="60"/>
      <c r="G129" s="75" t="s">
        <v>79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7"/>
      <c r="Z129" s="58"/>
      <c r="AA129" s="58"/>
      <c r="AB129" s="58"/>
      <c r="AC129" s="58"/>
      <c r="AD129" s="58"/>
      <c r="AE129" s="67"/>
      <c r="AF129" s="65"/>
      <c r="AG129" s="65"/>
      <c r="AH129" s="65"/>
      <c r="AI129" s="65"/>
      <c r="AJ129" s="65"/>
      <c r="AK129" s="65"/>
      <c r="AL129" s="65"/>
      <c r="AM129" s="65"/>
      <c r="AN129" s="66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T129" s="52"/>
      <c r="BU129" s="52"/>
      <c r="BV129" s="52"/>
      <c r="BW129" s="52"/>
      <c r="BX129" s="52"/>
      <c r="BY129" s="52"/>
      <c r="BZ129" s="52"/>
    </row>
    <row r="130" spans="1:78" ht="33.75" customHeight="1" x14ac:dyDescent="0.2">
      <c r="A130" s="60"/>
      <c r="B130" s="60"/>
      <c r="C130" s="60"/>
      <c r="D130" s="60"/>
      <c r="E130" s="60"/>
      <c r="F130" s="60"/>
      <c r="G130" s="78" t="s">
        <v>95</v>
      </c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80"/>
      <c r="Z130" s="58" t="s">
        <v>84</v>
      </c>
      <c r="AA130" s="58"/>
      <c r="AB130" s="58"/>
      <c r="AC130" s="58"/>
      <c r="AD130" s="58"/>
      <c r="AE130" s="67" t="s">
        <v>121</v>
      </c>
      <c r="AF130" s="65"/>
      <c r="AG130" s="65"/>
      <c r="AH130" s="65"/>
      <c r="AI130" s="65"/>
      <c r="AJ130" s="65"/>
      <c r="AK130" s="65"/>
      <c r="AL130" s="65"/>
      <c r="AM130" s="65"/>
      <c r="AN130" s="66"/>
      <c r="AO130" s="59"/>
      <c r="AP130" s="59"/>
      <c r="AQ130" s="59"/>
      <c r="AR130" s="59"/>
      <c r="AS130" s="59"/>
      <c r="AT130" s="59"/>
      <c r="AU130" s="59"/>
      <c r="AV130" s="59"/>
      <c r="AW130" s="69">
        <f>1</f>
        <v>1</v>
      </c>
      <c r="AX130" s="69"/>
      <c r="AY130" s="69"/>
      <c r="AZ130" s="69"/>
      <c r="BA130" s="69"/>
      <c r="BB130" s="69"/>
      <c r="BC130" s="69"/>
      <c r="BD130" s="69"/>
      <c r="BE130" s="69">
        <f>AW130</f>
        <v>1</v>
      </c>
      <c r="BF130" s="69"/>
      <c r="BG130" s="69"/>
      <c r="BH130" s="69"/>
      <c r="BI130" s="69"/>
      <c r="BJ130" s="69"/>
      <c r="BK130" s="69"/>
      <c r="BL130" s="69"/>
      <c r="BT130" s="52"/>
      <c r="BU130" s="52"/>
      <c r="BV130" s="52"/>
      <c r="BW130" s="52"/>
      <c r="BX130" s="52"/>
      <c r="BY130" s="52"/>
      <c r="BZ130" s="52"/>
    </row>
    <row r="131" spans="1:78" ht="18.75" hidden="1" customHeight="1" x14ac:dyDescent="0.2">
      <c r="A131" s="60"/>
      <c r="B131" s="60"/>
      <c r="C131" s="60"/>
      <c r="D131" s="60"/>
      <c r="E131" s="60"/>
      <c r="F131" s="60"/>
      <c r="G131" s="75" t="s">
        <v>78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7"/>
      <c r="Z131" s="67"/>
      <c r="AA131" s="81"/>
      <c r="AB131" s="81"/>
      <c r="AC131" s="81"/>
      <c r="AD131" s="82"/>
      <c r="AE131" s="67"/>
      <c r="AF131" s="81"/>
      <c r="AG131" s="81"/>
      <c r="AH131" s="81"/>
      <c r="AI131" s="81"/>
      <c r="AJ131" s="81"/>
      <c r="AK131" s="81"/>
      <c r="AL131" s="81"/>
      <c r="AM131" s="81"/>
      <c r="AN131" s="82"/>
      <c r="AO131" s="59"/>
      <c r="AP131" s="59"/>
      <c r="AQ131" s="59"/>
      <c r="AR131" s="59"/>
      <c r="AS131" s="59"/>
      <c r="AT131" s="59"/>
      <c r="AU131" s="59"/>
      <c r="AV131" s="59"/>
      <c r="AW131" s="83"/>
      <c r="AX131" s="84"/>
      <c r="AY131" s="84"/>
      <c r="AZ131" s="84"/>
      <c r="BA131" s="84"/>
      <c r="BB131" s="84"/>
      <c r="BC131" s="84"/>
      <c r="BD131" s="85"/>
      <c r="BE131" s="69"/>
      <c r="BF131" s="69"/>
      <c r="BG131" s="69"/>
      <c r="BH131" s="69"/>
      <c r="BI131" s="69"/>
      <c r="BJ131" s="69"/>
      <c r="BK131" s="69"/>
      <c r="BL131" s="69"/>
      <c r="BT131" s="52"/>
      <c r="BU131" s="52"/>
      <c r="BV131" s="52"/>
      <c r="BW131" s="52"/>
      <c r="BX131" s="52"/>
      <c r="BY131" s="52"/>
      <c r="BZ131" s="52"/>
    </row>
    <row r="132" spans="1:78" ht="18" hidden="1" customHeight="1" x14ac:dyDescent="0.2">
      <c r="A132" s="60"/>
      <c r="B132" s="60"/>
      <c r="C132" s="60"/>
      <c r="D132" s="60"/>
      <c r="E132" s="60"/>
      <c r="F132" s="60"/>
      <c r="G132" s="78" t="s">
        <v>96</v>
      </c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80"/>
      <c r="Z132" s="67" t="s">
        <v>56</v>
      </c>
      <c r="AA132" s="81"/>
      <c r="AB132" s="81"/>
      <c r="AC132" s="81"/>
      <c r="AD132" s="82"/>
      <c r="AE132" s="58" t="s">
        <v>73</v>
      </c>
      <c r="AF132" s="89"/>
      <c r="AG132" s="89"/>
      <c r="AH132" s="89"/>
      <c r="AI132" s="89"/>
      <c r="AJ132" s="89"/>
      <c r="AK132" s="89"/>
      <c r="AL132" s="89"/>
      <c r="AM132" s="89"/>
      <c r="AN132" s="89"/>
      <c r="AO132" s="59"/>
      <c r="AP132" s="59"/>
      <c r="AQ132" s="59"/>
      <c r="AR132" s="59"/>
      <c r="AS132" s="59"/>
      <c r="AT132" s="59"/>
      <c r="AU132" s="59"/>
      <c r="AV132" s="59"/>
      <c r="AW132" s="70">
        <v>0</v>
      </c>
      <c r="AX132" s="71"/>
      <c r="AY132" s="71"/>
      <c r="AZ132" s="71"/>
      <c r="BA132" s="71"/>
      <c r="BB132" s="71"/>
      <c r="BC132" s="71"/>
      <c r="BD132" s="72"/>
      <c r="BE132" s="68">
        <f>AW132</f>
        <v>0</v>
      </c>
      <c r="BF132" s="68"/>
      <c r="BG132" s="68"/>
      <c r="BH132" s="68"/>
      <c r="BI132" s="68"/>
      <c r="BJ132" s="68"/>
      <c r="BK132" s="68"/>
      <c r="BL132" s="68"/>
      <c r="BT132" s="52"/>
      <c r="BU132" s="52"/>
      <c r="BV132" s="52"/>
      <c r="BW132" s="52"/>
      <c r="BX132" s="52"/>
      <c r="BY132" s="52"/>
      <c r="BZ132" s="52"/>
    </row>
    <row r="133" spans="1:78" ht="20.100000000000001" customHeight="1" x14ac:dyDescent="0.2">
      <c r="A133" s="60"/>
      <c r="B133" s="60"/>
      <c r="C133" s="60"/>
      <c r="D133" s="60"/>
      <c r="E133" s="60"/>
      <c r="F133" s="60"/>
      <c r="G133" s="115" t="s">
        <v>57</v>
      </c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1"/>
      <c r="Z133" s="67"/>
      <c r="AA133" s="81"/>
      <c r="AB133" s="81"/>
      <c r="AC133" s="81"/>
      <c r="AD133" s="82"/>
      <c r="AE133" s="67"/>
      <c r="AF133" s="81"/>
      <c r="AG133" s="81"/>
      <c r="AH133" s="81"/>
      <c r="AI133" s="81"/>
      <c r="AJ133" s="81"/>
      <c r="AK133" s="81"/>
      <c r="AL133" s="81"/>
      <c r="AM133" s="81"/>
      <c r="AN133" s="82"/>
      <c r="AO133" s="177"/>
      <c r="AP133" s="178"/>
      <c r="AQ133" s="178"/>
      <c r="AR133" s="178"/>
      <c r="AS133" s="178"/>
      <c r="AT133" s="178"/>
      <c r="AU133" s="178"/>
      <c r="AV133" s="179"/>
      <c r="AW133" s="83"/>
      <c r="AX133" s="84"/>
      <c r="AY133" s="84"/>
      <c r="AZ133" s="84"/>
      <c r="BA133" s="84"/>
      <c r="BB133" s="84"/>
      <c r="BC133" s="84"/>
      <c r="BD133" s="85"/>
      <c r="BE133" s="83"/>
      <c r="BF133" s="84"/>
      <c r="BG133" s="84"/>
      <c r="BH133" s="84"/>
      <c r="BI133" s="84"/>
      <c r="BJ133" s="84"/>
      <c r="BK133" s="84"/>
      <c r="BL133" s="85"/>
      <c r="BT133" s="52"/>
      <c r="BU133" s="52"/>
      <c r="BV133" s="52"/>
      <c r="BW133" s="52"/>
      <c r="BX133" s="52"/>
      <c r="BY133" s="52"/>
      <c r="BZ133" s="52"/>
    </row>
    <row r="134" spans="1:78" ht="36" customHeight="1" x14ac:dyDescent="0.2">
      <c r="A134" s="89">
        <v>0</v>
      </c>
      <c r="B134" s="89"/>
      <c r="C134" s="89"/>
      <c r="D134" s="89"/>
      <c r="E134" s="89"/>
      <c r="F134" s="89"/>
      <c r="G134" s="164" t="s">
        <v>72</v>
      </c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58" t="s">
        <v>58</v>
      </c>
      <c r="AA134" s="58"/>
      <c r="AB134" s="58"/>
      <c r="AC134" s="58"/>
      <c r="AD134" s="58"/>
      <c r="AE134" s="58" t="s">
        <v>73</v>
      </c>
      <c r="AF134" s="89"/>
      <c r="AG134" s="89"/>
      <c r="AH134" s="89"/>
      <c r="AI134" s="89"/>
      <c r="AJ134" s="89"/>
      <c r="AK134" s="89"/>
      <c r="AL134" s="89"/>
      <c r="AM134" s="89"/>
      <c r="AN134" s="89"/>
      <c r="AO134" s="68"/>
      <c r="AP134" s="68"/>
      <c r="AQ134" s="68"/>
      <c r="AR134" s="68"/>
      <c r="AS134" s="68"/>
      <c r="AT134" s="68"/>
      <c r="AU134" s="68"/>
      <c r="AV134" s="68"/>
      <c r="AW134" s="183">
        <f>AW128/55038217.28*100</f>
        <v>0.16352273828590111</v>
      </c>
      <c r="AX134" s="183"/>
      <c r="AY134" s="183"/>
      <c r="AZ134" s="183"/>
      <c r="BA134" s="183"/>
      <c r="BB134" s="183"/>
      <c r="BC134" s="183"/>
      <c r="BD134" s="183"/>
      <c r="BE134" s="68">
        <f>AO134+AW134</f>
        <v>0.16352273828590111</v>
      </c>
      <c r="BF134" s="68"/>
      <c r="BG134" s="68"/>
      <c r="BH134" s="68"/>
      <c r="BI134" s="68"/>
      <c r="BJ134" s="68"/>
      <c r="BK134" s="68"/>
      <c r="BL134" s="68"/>
      <c r="BT134" s="52"/>
      <c r="BU134" s="52"/>
      <c r="BV134" s="52"/>
      <c r="BW134" s="52"/>
      <c r="BX134" s="52"/>
      <c r="BY134" s="52"/>
      <c r="BZ134" s="52"/>
    </row>
    <row r="135" spans="1:78" ht="6.75" customHeight="1" x14ac:dyDescent="0.2">
      <c r="A135" s="32"/>
      <c r="B135" s="32"/>
      <c r="C135" s="32"/>
      <c r="D135" s="32"/>
      <c r="E135" s="32"/>
      <c r="F135" s="32"/>
      <c r="G135" s="50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35"/>
      <c r="AA135" s="35"/>
      <c r="AB135" s="35"/>
      <c r="AC135" s="35"/>
      <c r="AD135" s="35"/>
      <c r="AE135" s="35"/>
      <c r="AF135" s="32"/>
      <c r="AG135" s="32"/>
      <c r="AH135" s="32"/>
      <c r="AI135" s="32"/>
      <c r="AJ135" s="32"/>
      <c r="AK135" s="32"/>
      <c r="AL135" s="32"/>
      <c r="AM135" s="32"/>
      <c r="AN135" s="32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T135" s="52"/>
      <c r="BU135" s="52"/>
      <c r="BV135" s="52"/>
      <c r="BW135" s="52"/>
      <c r="BX135" s="52"/>
      <c r="BY135" s="52"/>
      <c r="BZ135" s="52"/>
    </row>
    <row r="136" spans="1:78" ht="6" customHeight="1" x14ac:dyDescent="0.2">
      <c r="A136" s="32"/>
      <c r="B136" s="32"/>
      <c r="C136" s="32"/>
      <c r="D136" s="32"/>
      <c r="E136" s="32"/>
      <c r="F136" s="32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6"/>
      <c r="AP136" s="36"/>
      <c r="AQ136" s="36"/>
      <c r="AR136" s="36"/>
      <c r="AS136" s="36"/>
      <c r="AT136" s="36"/>
      <c r="AU136" s="36"/>
      <c r="AV136" s="36"/>
      <c r="AW136" s="51"/>
      <c r="AX136" s="51"/>
      <c r="AY136" s="51"/>
      <c r="AZ136" s="51"/>
      <c r="BA136" s="51"/>
      <c r="BB136" s="51"/>
      <c r="BC136" s="51"/>
      <c r="BD136" s="51"/>
      <c r="BE136" s="36"/>
      <c r="BF136" s="36"/>
      <c r="BG136" s="36"/>
      <c r="BH136" s="36"/>
      <c r="BI136" s="36"/>
      <c r="BJ136" s="36"/>
      <c r="BK136" s="36"/>
      <c r="BL136" s="36"/>
      <c r="BT136" s="52"/>
      <c r="BU136" s="52"/>
      <c r="BV136" s="52"/>
      <c r="BW136" s="52"/>
      <c r="BX136" s="52"/>
      <c r="BY136" s="52"/>
      <c r="BZ136" s="52"/>
    </row>
    <row r="137" spans="1:78" ht="36" customHeight="1" x14ac:dyDescent="0.2">
      <c r="A137" s="89" t="s">
        <v>19</v>
      </c>
      <c r="B137" s="89"/>
      <c r="C137" s="89"/>
      <c r="D137" s="89"/>
      <c r="E137" s="89"/>
      <c r="F137" s="89"/>
      <c r="G137" s="89" t="s">
        <v>32</v>
      </c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 t="s">
        <v>2</v>
      </c>
      <c r="AA137" s="89"/>
      <c r="AB137" s="89"/>
      <c r="AC137" s="89"/>
      <c r="AD137" s="89"/>
      <c r="AE137" s="89" t="s">
        <v>1</v>
      </c>
      <c r="AF137" s="89"/>
      <c r="AG137" s="89"/>
      <c r="AH137" s="89"/>
      <c r="AI137" s="89"/>
      <c r="AJ137" s="89"/>
      <c r="AK137" s="89"/>
      <c r="AL137" s="89"/>
      <c r="AM137" s="89"/>
      <c r="AN137" s="89"/>
      <c r="AO137" s="89" t="s">
        <v>20</v>
      </c>
      <c r="AP137" s="89"/>
      <c r="AQ137" s="89"/>
      <c r="AR137" s="89"/>
      <c r="AS137" s="89"/>
      <c r="AT137" s="89"/>
      <c r="AU137" s="89"/>
      <c r="AV137" s="89"/>
      <c r="AW137" s="89" t="s">
        <v>21</v>
      </c>
      <c r="AX137" s="89"/>
      <c r="AY137" s="89"/>
      <c r="AZ137" s="89"/>
      <c r="BA137" s="89"/>
      <c r="BB137" s="89"/>
      <c r="BC137" s="89"/>
      <c r="BD137" s="89"/>
      <c r="BE137" s="89" t="s">
        <v>18</v>
      </c>
      <c r="BF137" s="89"/>
      <c r="BG137" s="89"/>
      <c r="BH137" s="89"/>
      <c r="BI137" s="89"/>
      <c r="BJ137" s="89"/>
      <c r="BK137" s="89"/>
      <c r="BL137" s="89"/>
      <c r="BT137" s="52"/>
      <c r="BU137" s="52"/>
      <c r="BV137" s="52"/>
      <c r="BW137" s="52"/>
      <c r="BX137" s="52"/>
      <c r="BY137" s="52"/>
      <c r="BZ137" s="52"/>
    </row>
    <row r="138" spans="1:78" ht="18" customHeight="1" x14ac:dyDescent="0.2">
      <c r="A138" s="89">
        <v>1</v>
      </c>
      <c r="B138" s="89"/>
      <c r="C138" s="89"/>
      <c r="D138" s="89"/>
      <c r="E138" s="89"/>
      <c r="F138" s="89"/>
      <c r="G138" s="64">
        <v>2</v>
      </c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6"/>
      <c r="Z138" s="89">
        <v>3</v>
      </c>
      <c r="AA138" s="89"/>
      <c r="AB138" s="89"/>
      <c r="AC138" s="89"/>
      <c r="AD138" s="89"/>
      <c r="AE138" s="89">
        <v>4</v>
      </c>
      <c r="AF138" s="89"/>
      <c r="AG138" s="89"/>
      <c r="AH138" s="89"/>
      <c r="AI138" s="89"/>
      <c r="AJ138" s="89"/>
      <c r="AK138" s="89"/>
      <c r="AL138" s="89"/>
      <c r="AM138" s="89"/>
      <c r="AN138" s="89"/>
      <c r="AO138" s="89">
        <v>5</v>
      </c>
      <c r="AP138" s="89"/>
      <c r="AQ138" s="89"/>
      <c r="AR138" s="89"/>
      <c r="AS138" s="89"/>
      <c r="AT138" s="89"/>
      <c r="AU138" s="89"/>
      <c r="AV138" s="89"/>
      <c r="AW138" s="89">
        <v>6</v>
      </c>
      <c r="AX138" s="89"/>
      <c r="AY138" s="89"/>
      <c r="AZ138" s="89"/>
      <c r="BA138" s="89"/>
      <c r="BB138" s="89"/>
      <c r="BC138" s="89"/>
      <c r="BD138" s="89"/>
      <c r="BE138" s="89">
        <v>7</v>
      </c>
      <c r="BF138" s="89"/>
      <c r="BG138" s="89"/>
      <c r="BH138" s="89"/>
      <c r="BI138" s="89"/>
      <c r="BJ138" s="89"/>
      <c r="BK138" s="89"/>
      <c r="BL138" s="89"/>
      <c r="BT138" s="52"/>
      <c r="BU138" s="52"/>
      <c r="BV138" s="52"/>
      <c r="BW138" s="52"/>
      <c r="BX138" s="52"/>
      <c r="BY138" s="52"/>
      <c r="BZ138" s="52"/>
    </row>
    <row r="139" spans="1:78" ht="18" customHeight="1" x14ac:dyDescent="0.2">
      <c r="A139" s="89"/>
      <c r="B139" s="89"/>
      <c r="C139" s="89"/>
      <c r="D139" s="89"/>
      <c r="E139" s="89"/>
      <c r="F139" s="89"/>
      <c r="G139" s="112" t="s">
        <v>143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4"/>
      <c r="BE139" s="170"/>
      <c r="BF139" s="170"/>
      <c r="BG139" s="170"/>
      <c r="BH139" s="170"/>
      <c r="BI139" s="170"/>
      <c r="BJ139" s="170"/>
      <c r="BK139" s="170"/>
      <c r="BL139" s="170"/>
      <c r="BT139" s="52"/>
      <c r="BU139" s="52"/>
      <c r="BV139" s="52"/>
      <c r="BW139" s="52"/>
      <c r="BX139" s="52"/>
      <c r="BY139" s="52"/>
      <c r="BZ139" s="52"/>
    </row>
    <row r="140" spans="1:78" ht="18" customHeight="1" x14ac:dyDescent="0.2">
      <c r="A140" s="60"/>
      <c r="B140" s="60"/>
      <c r="C140" s="60"/>
      <c r="D140" s="60"/>
      <c r="E140" s="60"/>
      <c r="F140" s="60"/>
      <c r="G140" s="95" t="s">
        <v>55</v>
      </c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4"/>
      <c r="Z140" s="96"/>
      <c r="AA140" s="96"/>
      <c r="AB140" s="96"/>
      <c r="AC140" s="96"/>
      <c r="AD140" s="96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95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T140" s="52"/>
      <c r="BU140" s="52"/>
      <c r="BV140" s="52"/>
      <c r="BW140" s="52"/>
      <c r="BX140" s="52"/>
      <c r="BY140" s="52"/>
      <c r="BZ140" s="52"/>
    </row>
    <row r="141" spans="1:78" ht="24" customHeight="1" x14ac:dyDescent="0.2">
      <c r="A141" s="89"/>
      <c r="B141" s="89"/>
      <c r="C141" s="89"/>
      <c r="D141" s="89"/>
      <c r="E141" s="89"/>
      <c r="F141" s="89"/>
      <c r="G141" s="86" t="s">
        <v>120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8"/>
      <c r="Z141" s="58" t="s">
        <v>56</v>
      </c>
      <c r="AA141" s="58"/>
      <c r="AB141" s="58"/>
      <c r="AC141" s="58"/>
      <c r="AD141" s="58"/>
      <c r="AE141" s="67" t="s">
        <v>82</v>
      </c>
      <c r="AF141" s="65"/>
      <c r="AG141" s="65"/>
      <c r="AH141" s="65"/>
      <c r="AI141" s="65"/>
      <c r="AJ141" s="65"/>
      <c r="AK141" s="65"/>
      <c r="AL141" s="65"/>
      <c r="AM141" s="65"/>
      <c r="AN141" s="66"/>
      <c r="AO141" s="68"/>
      <c r="AP141" s="68"/>
      <c r="AQ141" s="68"/>
      <c r="AR141" s="68"/>
      <c r="AS141" s="68"/>
      <c r="AT141" s="68"/>
      <c r="AU141" s="68"/>
      <c r="AV141" s="68"/>
      <c r="AW141" s="68">
        <f>AK69</f>
        <v>150000</v>
      </c>
      <c r="AX141" s="68"/>
      <c r="AY141" s="68"/>
      <c r="AZ141" s="68"/>
      <c r="BA141" s="68"/>
      <c r="BB141" s="68"/>
      <c r="BC141" s="68"/>
      <c r="BD141" s="68"/>
      <c r="BE141" s="68">
        <f>AO141+AW141</f>
        <v>150000</v>
      </c>
      <c r="BF141" s="68"/>
      <c r="BG141" s="68"/>
      <c r="BH141" s="68"/>
      <c r="BI141" s="68"/>
      <c r="BJ141" s="68"/>
      <c r="BK141" s="68"/>
      <c r="BL141" s="68"/>
      <c r="BT141" s="52"/>
      <c r="BU141" s="52"/>
      <c r="BV141" s="52"/>
      <c r="BW141" s="52"/>
      <c r="BX141" s="52"/>
      <c r="BY141" s="52"/>
      <c r="BZ141" s="52"/>
    </row>
    <row r="142" spans="1:78" ht="18" customHeight="1" x14ac:dyDescent="0.2">
      <c r="A142" s="60"/>
      <c r="B142" s="60"/>
      <c r="C142" s="60"/>
      <c r="D142" s="60"/>
      <c r="E142" s="60"/>
      <c r="F142" s="60"/>
      <c r="G142" s="75" t="s">
        <v>79</v>
      </c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7"/>
      <c r="Z142" s="58"/>
      <c r="AA142" s="58"/>
      <c r="AB142" s="58"/>
      <c r="AC142" s="58"/>
      <c r="AD142" s="58"/>
      <c r="AE142" s="67"/>
      <c r="AF142" s="65"/>
      <c r="AG142" s="65"/>
      <c r="AH142" s="65"/>
      <c r="AI142" s="65"/>
      <c r="AJ142" s="65"/>
      <c r="AK142" s="65"/>
      <c r="AL142" s="65"/>
      <c r="AM142" s="65"/>
      <c r="AN142" s="66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T142" s="52"/>
      <c r="BU142" s="52"/>
      <c r="BV142" s="52"/>
      <c r="BW142" s="52"/>
      <c r="BX142" s="52"/>
      <c r="BY142" s="52"/>
      <c r="BZ142" s="52"/>
    </row>
    <row r="143" spans="1:78" ht="33.75" customHeight="1" x14ac:dyDescent="0.2">
      <c r="A143" s="60"/>
      <c r="B143" s="60"/>
      <c r="C143" s="60"/>
      <c r="D143" s="60"/>
      <c r="E143" s="60"/>
      <c r="F143" s="60"/>
      <c r="G143" s="78" t="s">
        <v>122</v>
      </c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80"/>
      <c r="Z143" s="58" t="s">
        <v>84</v>
      </c>
      <c r="AA143" s="58"/>
      <c r="AB143" s="58"/>
      <c r="AC143" s="58"/>
      <c r="AD143" s="58"/>
      <c r="AE143" s="67" t="s">
        <v>91</v>
      </c>
      <c r="AF143" s="65"/>
      <c r="AG143" s="65"/>
      <c r="AH143" s="65"/>
      <c r="AI143" s="65"/>
      <c r="AJ143" s="65"/>
      <c r="AK143" s="65"/>
      <c r="AL143" s="65"/>
      <c r="AM143" s="65"/>
      <c r="AN143" s="66"/>
      <c r="AO143" s="59"/>
      <c r="AP143" s="59"/>
      <c r="AQ143" s="59"/>
      <c r="AR143" s="59"/>
      <c r="AS143" s="59"/>
      <c r="AT143" s="59"/>
      <c r="AU143" s="59"/>
      <c r="AV143" s="59"/>
      <c r="AW143" s="69">
        <v>3</v>
      </c>
      <c r="AX143" s="69"/>
      <c r="AY143" s="69"/>
      <c r="AZ143" s="69"/>
      <c r="BA143" s="69"/>
      <c r="BB143" s="69"/>
      <c r="BC143" s="69"/>
      <c r="BD143" s="69"/>
      <c r="BE143" s="69">
        <f>AW143</f>
        <v>3</v>
      </c>
      <c r="BF143" s="69"/>
      <c r="BG143" s="69"/>
      <c r="BH143" s="69"/>
      <c r="BI143" s="69"/>
      <c r="BJ143" s="69"/>
      <c r="BK143" s="69"/>
      <c r="BL143" s="69"/>
      <c r="BT143" s="52"/>
      <c r="BU143" s="52"/>
      <c r="BV143" s="52"/>
      <c r="BW143" s="52"/>
      <c r="BX143" s="52"/>
      <c r="BY143" s="52"/>
      <c r="BZ143" s="52"/>
    </row>
    <row r="144" spans="1:78" ht="18" customHeight="1" x14ac:dyDescent="0.2">
      <c r="A144" s="60"/>
      <c r="B144" s="60"/>
      <c r="C144" s="60"/>
      <c r="D144" s="60"/>
      <c r="E144" s="60"/>
      <c r="F144" s="60"/>
      <c r="G144" s="75" t="s">
        <v>127</v>
      </c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7"/>
      <c r="Z144" s="67"/>
      <c r="AA144" s="81"/>
      <c r="AB144" s="81"/>
      <c r="AC144" s="81"/>
      <c r="AD144" s="82"/>
      <c r="AE144" s="67"/>
      <c r="AF144" s="65"/>
      <c r="AG144" s="65"/>
      <c r="AH144" s="65"/>
      <c r="AI144" s="65"/>
      <c r="AJ144" s="65"/>
      <c r="AK144" s="65"/>
      <c r="AL144" s="65"/>
      <c r="AM144" s="65"/>
      <c r="AN144" s="66"/>
      <c r="AO144" s="59"/>
      <c r="AP144" s="59"/>
      <c r="AQ144" s="59"/>
      <c r="AR144" s="59"/>
      <c r="AS144" s="59"/>
      <c r="AT144" s="59"/>
      <c r="AU144" s="59"/>
      <c r="AV144" s="5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T144" s="52"/>
      <c r="BU144" s="52"/>
      <c r="BV144" s="52"/>
      <c r="BW144" s="52"/>
      <c r="BX144" s="52"/>
      <c r="BY144" s="52"/>
      <c r="BZ144" s="52"/>
    </row>
    <row r="145" spans="1:78" ht="35.25" customHeight="1" x14ac:dyDescent="0.2">
      <c r="A145" s="60"/>
      <c r="B145" s="60"/>
      <c r="C145" s="60"/>
      <c r="D145" s="60"/>
      <c r="E145" s="60"/>
      <c r="F145" s="60"/>
      <c r="G145" s="78" t="s">
        <v>123</v>
      </c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80"/>
      <c r="Z145" s="58" t="s">
        <v>56</v>
      </c>
      <c r="AA145" s="58"/>
      <c r="AB145" s="58"/>
      <c r="AC145" s="58"/>
      <c r="AD145" s="58"/>
      <c r="AE145" s="58" t="s">
        <v>73</v>
      </c>
      <c r="AF145" s="89"/>
      <c r="AG145" s="89"/>
      <c r="AH145" s="89"/>
      <c r="AI145" s="89"/>
      <c r="AJ145" s="89"/>
      <c r="AK145" s="89"/>
      <c r="AL145" s="89"/>
      <c r="AM145" s="89"/>
      <c r="AN145" s="89"/>
      <c r="AO145" s="59"/>
      <c r="AP145" s="59"/>
      <c r="AQ145" s="59"/>
      <c r="AR145" s="59"/>
      <c r="AS145" s="59"/>
      <c r="AT145" s="59"/>
      <c r="AU145" s="59"/>
      <c r="AV145" s="59"/>
      <c r="AW145" s="68">
        <f>AW141/AW143</f>
        <v>50000</v>
      </c>
      <c r="AX145" s="68"/>
      <c r="AY145" s="68"/>
      <c r="AZ145" s="68"/>
      <c r="BA145" s="68"/>
      <c r="BB145" s="68"/>
      <c r="BC145" s="68"/>
      <c r="BD145" s="68"/>
      <c r="BE145" s="68">
        <f>AW145</f>
        <v>50000</v>
      </c>
      <c r="BF145" s="68"/>
      <c r="BG145" s="68"/>
      <c r="BH145" s="68"/>
      <c r="BI145" s="68"/>
      <c r="BJ145" s="68"/>
      <c r="BK145" s="68"/>
      <c r="BL145" s="68"/>
      <c r="BT145" s="52"/>
      <c r="BU145" s="52"/>
      <c r="BV145" s="52"/>
      <c r="BW145" s="52"/>
      <c r="BX145" s="52"/>
      <c r="BY145" s="52"/>
      <c r="BZ145" s="52"/>
    </row>
    <row r="146" spans="1:78" ht="18" customHeight="1" x14ac:dyDescent="0.2">
      <c r="A146" s="60"/>
      <c r="B146" s="60"/>
      <c r="C146" s="60"/>
      <c r="D146" s="60"/>
      <c r="E146" s="60"/>
      <c r="F146" s="60"/>
      <c r="G146" s="115" t="s">
        <v>57</v>
      </c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1"/>
      <c r="Z146" s="67"/>
      <c r="AA146" s="81"/>
      <c r="AB146" s="81"/>
      <c r="AC146" s="81"/>
      <c r="AD146" s="82"/>
      <c r="AE146" s="67"/>
      <c r="AF146" s="81"/>
      <c r="AG146" s="81"/>
      <c r="AH146" s="81"/>
      <c r="AI146" s="81"/>
      <c r="AJ146" s="81"/>
      <c r="AK146" s="81"/>
      <c r="AL146" s="81"/>
      <c r="AM146" s="81"/>
      <c r="AN146" s="82"/>
      <c r="AO146" s="177"/>
      <c r="AP146" s="178"/>
      <c r="AQ146" s="178"/>
      <c r="AR146" s="178"/>
      <c r="AS146" s="178"/>
      <c r="AT146" s="178"/>
      <c r="AU146" s="178"/>
      <c r="AV146" s="179"/>
      <c r="AW146" s="83"/>
      <c r="AX146" s="84"/>
      <c r="AY146" s="84"/>
      <c r="AZ146" s="84"/>
      <c r="BA146" s="84"/>
      <c r="BB146" s="84"/>
      <c r="BC146" s="84"/>
      <c r="BD146" s="85"/>
      <c r="BE146" s="83"/>
      <c r="BF146" s="84"/>
      <c r="BG146" s="84"/>
      <c r="BH146" s="84"/>
      <c r="BI146" s="84"/>
      <c r="BJ146" s="84"/>
      <c r="BK146" s="84"/>
      <c r="BL146" s="85"/>
      <c r="BT146" s="52"/>
      <c r="BU146" s="52"/>
      <c r="BV146" s="52"/>
      <c r="BW146" s="52"/>
      <c r="BX146" s="52"/>
      <c r="BY146" s="52"/>
      <c r="BZ146" s="52"/>
    </row>
    <row r="147" spans="1:78" ht="50.25" hidden="1" customHeight="1" x14ac:dyDescent="0.2">
      <c r="A147" s="60"/>
      <c r="B147" s="60"/>
      <c r="C147" s="60"/>
      <c r="D147" s="60"/>
      <c r="E147" s="60"/>
      <c r="F147" s="60"/>
      <c r="G147" s="86" t="s">
        <v>124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8"/>
      <c r="Z147" s="58" t="s">
        <v>58</v>
      </c>
      <c r="AA147" s="58"/>
      <c r="AB147" s="58"/>
      <c r="AC147" s="58"/>
      <c r="AD147" s="58"/>
      <c r="AE147" s="58" t="s">
        <v>73</v>
      </c>
      <c r="AF147" s="89"/>
      <c r="AG147" s="89"/>
      <c r="AH147" s="89"/>
      <c r="AI147" s="89"/>
      <c r="AJ147" s="89"/>
      <c r="AK147" s="89"/>
      <c r="AL147" s="89"/>
      <c r="AM147" s="89"/>
      <c r="AN147" s="89"/>
      <c r="AO147" s="177"/>
      <c r="AP147" s="178"/>
      <c r="AQ147" s="178"/>
      <c r="AR147" s="178"/>
      <c r="AS147" s="178"/>
      <c r="AT147" s="178"/>
      <c r="AU147" s="178"/>
      <c r="AV147" s="179"/>
      <c r="AW147" s="70">
        <f>50000/2080000*100</f>
        <v>2.4038461538461542</v>
      </c>
      <c r="AX147" s="71"/>
      <c r="AY147" s="71"/>
      <c r="AZ147" s="71"/>
      <c r="BA147" s="71"/>
      <c r="BB147" s="71"/>
      <c r="BC147" s="71"/>
      <c r="BD147" s="72"/>
      <c r="BE147" s="68">
        <f>AW147</f>
        <v>2.4038461538461542</v>
      </c>
      <c r="BF147" s="68"/>
      <c r="BG147" s="68"/>
      <c r="BH147" s="68"/>
      <c r="BI147" s="68"/>
      <c r="BJ147" s="68"/>
      <c r="BK147" s="68"/>
      <c r="BL147" s="68"/>
      <c r="BT147" s="52"/>
      <c r="BU147" s="52"/>
      <c r="BV147" s="52"/>
      <c r="BW147" s="52"/>
      <c r="BX147" s="52"/>
      <c r="BY147" s="52"/>
      <c r="BZ147" s="52"/>
    </row>
    <row r="148" spans="1:78" ht="48.75" hidden="1" customHeight="1" x14ac:dyDescent="0.2">
      <c r="A148" s="60"/>
      <c r="B148" s="60"/>
      <c r="C148" s="60"/>
      <c r="D148" s="60"/>
      <c r="E148" s="60"/>
      <c r="F148" s="60"/>
      <c r="G148" s="86" t="s">
        <v>125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8"/>
      <c r="Z148" s="58" t="s">
        <v>58</v>
      </c>
      <c r="AA148" s="58"/>
      <c r="AB148" s="58"/>
      <c r="AC148" s="58"/>
      <c r="AD148" s="58"/>
      <c r="AE148" s="58" t="s">
        <v>73</v>
      </c>
      <c r="AF148" s="89"/>
      <c r="AG148" s="89"/>
      <c r="AH148" s="89"/>
      <c r="AI148" s="89"/>
      <c r="AJ148" s="89"/>
      <c r="AK148" s="89"/>
      <c r="AL148" s="89"/>
      <c r="AM148" s="89"/>
      <c r="AN148" s="89"/>
      <c r="AO148" s="177"/>
      <c r="AP148" s="178"/>
      <c r="AQ148" s="178"/>
      <c r="AR148" s="178"/>
      <c r="AS148" s="178"/>
      <c r="AT148" s="178"/>
      <c r="AU148" s="178"/>
      <c r="AV148" s="179"/>
      <c r="AW148" s="70">
        <f>50000/2100000*100</f>
        <v>2.3809523809523809</v>
      </c>
      <c r="AX148" s="71"/>
      <c r="AY148" s="71"/>
      <c r="AZ148" s="71"/>
      <c r="BA148" s="71"/>
      <c r="BB148" s="71"/>
      <c r="BC148" s="71"/>
      <c r="BD148" s="72"/>
      <c r="BE148" s="68">
        <f>AW148</f>
        <v>2.3809523809523809</v>
      </c>
      <c r="BF148" s="68"/>
      <c r="BG148" s="68"/>
      <c r="BH148" s="68"/>
      <c r="BI148" s="68"/>
      <c r="BJ148" s="68"/>
      <c r="BK148" s="68"/>
      <c r="BL148" s="68"/>
      <c r="BT148" s="52"/>
      <c r="BU148" s="52"/>
      <c r="BV148" s="52"/>
      <c r="BW148" s="52"/>
      <c r="BX148" s="52"/>
      <c r="BY148" s="52"/>
      <c r="BZ148" s="52"/>
    </row>
    <row r="149" spans="1:78" ht="48.75" hidden="1" customHeight="1" x14ac:dyDescent="0.2">
      <c r="A149" s="60"/>
      <c r="B149" s="60"/>
      <c r="C149" s="60"/>
      <c r="D149" s="60"/>
      <c r="E149" s="60"/>
      <c r="F149" s="60"/>
      <c r="G149" s="86" t="s">
        <v>126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8"/>
      <c r="Z149" s="58" t="s">
        <v>58</v>
      </c>
      <c r="AA149" s="58"/>
      <c r="AB149" s="58"/>
      <c r="AC149" s="58"/>
      <c r="AD149" s="58"/>
      <c r="AE149" s="58" t="s">
        <v>73</v>
      </c>
      <c r="AF149" s="89"/>
      <c r="AG149" s="89"/>
      <c r="AH149" s="89"/>
      <c r="AI149" s="89"/>
      <c r="AJ149" s="89"/>
      <c r="AK149" s="89"/>
      <c r="AL149" s="89"/>
      <c r="AM149" s="89"/>
      <c r="AN149" s="89"/>
      <c r="AO149" s="177"/>
      <c r="AP149" s="178"/>
      <c r="AQ149" s="178"/>
      <c r="AR149" s="178"/>
      <c r="AS149" s="178"/>
      <c r="AT149" s="178"/>
      <c r="AU149" s="178"/>
      <c r="AV149" s="179"/>
      <c r="AW149" s="70">
        <f>50000/2630000*100</f>
        <v>1.9011406844106464</v>
      </c>
      <c r="AX149" s="71"/>
      <c r="AY149" s="71"/>
      <c r="AZ149" s="71"/>
      <c r="BA149" s="71"/>
      <c r="BB149" s="71"/>
      <c r="BC149" s="71"/>
      <c r="BD149" s="72"/>
      <c r="BE149" s="68">
        <f>AW149</f>
        <v>1.9011406844106464</v>
      </c>
      <c r="BF149" s="68"/>
      <c r="BG149" s="68"/>
      <c r="BH149" s="68"/>
      <c r="BI149" s="68"/>
      <c r="BJ149" s="68"/>
      <c r="BK149" s="68"/>
      <c r="BL149" s="68"/>
      <c r="BT149" s="52"/>
      <c r="BU149" s="52"/>
      <c r="BV149" s="52"/>
      <c r="BW149" s="52"/>
      <c r="BX149" s="52"/>
      <c r="BY149" s="52"/>
      <c r="BZ149" s="52"/>
    </row>
    <row r="150" spans="1:78" ht="33.75" customHeight="1" x14ac:dyDescent="0.2">
      <c r="A150" s="89">
        <v>0</v>
      </c>
      <c r="B150" s="89"/>
      <c r="C150" s="89"/>
      <c r="D150" s="89"/>
      <c r="E150" s="89"/>
      <c r="F150" s="89"/>
      <c r="G150" s="164" t="s">
        <v>72</v>
      </c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58" t="s">
        <v>58</v>
      </c>
      <c r="AA150" s="58"/>
      <c r="AB150" s="58"/>
      <c r="AC150" s="58"/>
      <c r="AD150" s="58"/>
      <c r="AE150" s="58" t="s">
        <v>73</v>
      </c>
      <c r="AF150" s="89"/>
      <c r="AG150" s="89"/>
      <c r="AH150" s="89"/>
      <c r="AI150" s="89"/>
      <c r="AJ150" s="89"/>
      <c r="AK150" s="89"/>
      <c r="AL150" s="89"/>
      <c r="AM150" s="89"/>
      <c r="AN150" s="89"/>
      <c r="AO150" s="68"/>
      <c r="AP150" s="68"/>
      <c r="AQ150" s="68"/>
      <c r="AR150" s="68"/>
      <c r="AS150" s="68"/>
      <c r="AT150" s="68"/>
      <c r="AU150" s="68"/>
      <c r="AV150" s="68"/>
      <c r="AW150" s="183">
        <f>AW141/151003162.73*100</f>
        <v>9.933566773578531E-2</v>
      </c>
      <c r="AX150" s="183"/>
      <c r="AY150" s="183"/>
      <c r="AZ150" s="183"/>
      <c r="BA150" s="183"/>
      <c r="BB150" s="183"/>
      <c r="BC150" s="183"/>
      <c r="BD150" s="183"/>
      <c r="BE150" s="68">
        <f>AO150+AW150</f>
        <v>9.933566773578531E-2</v>
      </c>
      <c r="BF150" s="68"/>
      <c r="BG150" s="68"/>
      <c r="BH150" s="68"/>
      <c r="BI150" s="68"/>
      <c r="BJ150" s="68"/>
      <c r="BK150" s="68"/>
      <c r="BL150" s="68"/>
      <c r="BT150" s="52"/>
      <c r="BU150" s="52"/>
      <c r="BV150" s="52"/>
      <c r="BW150" s="52"/>
      <c r="BX150" s="52"/>
      <c r="BY150" s="52"/>
      <c r="BZ150" s="52"/>
    </row>
    <row r="151" spans="1:78" ht="27.75" customHeight="1" x14ac:dyDescent="0.2">
      <c r="A151" s="32"/>
      <c r="B151" s="32"/>
      <c r="C151" s="32"/>
      <c r="D151" s="32"/>
      <c r="E151" s="32"/>
      <c r="F151" s="32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6"/>
      <c r="AP151" s="36"/>
      <c r="AQ151" s="36"/>
      <c r="AR151" s="36"/>
      <c r="AS151" s="36"/>
      <c r="AT151" s="36"/>
      <c r="AU151" s="36"/>
      <c r="AV151" s="36"/>
      <c r="AW151" s="51"/>
      <c r="AX151" s="51"/>
      <c r="AY151" s="51"/>
      <c r="AZ151" s="51"/>
      <c r="BA151" s="51"/>
      <c r="BB151" s="51"/>
      <c r="BC151" s="51"/>
      <c r="BD151" s="51"/>
      <c r="BE151" s="36"/>
      <c r="BF151" s="36"/>
      <c r="BG151" s="36"/>
      <c r="BH151" s="36"/>
      <c r="BI151" s="36"/>
      <c r="BJ151" s="36"/>
      <c r="BK151" s="36"/>
      <c r="BL151" s="36"/>
      <c r="BT151" s="52"/>
      <c r="BU151" s="52"/>
      <c r="BV151" s="52"/>
      <c r="BW151" s="52"/>
      <c r="BX151" s="52"/>
      <c r="BY151" s="52"/>
      <c r="BZ151" s="52"/>
    </row>
    <row r="152" spans="1:78" ht="43.5" customHeight="1" x14ac:dyDescent="0.25">
      <c r="A152" s="150" t="s">
        <v>144</v>
      </c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6"/>
      <c r="AO152" s="144" t="s">
        <v>145</v>
      </c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37"/>
      <c r="BI152" s="37"/>
      <c r="BJ152" s="37"/>
      <c r="BK152" s="37"/>
      <c r="BL152" s="37"/>
    </row>
    <row r="153" spans="1:78" ht="15" customHeight="1" x14ac:dyDescent="0.2">
      <c r="W153" s="142" t="s">
        <v>5</v>
      </c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O153" s="142" t="s">
        <v>39</v>
      </c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</row>
    <row r="154" spans="1:78" ht="15.75" customHeight="1" x14ac:dyDescent="0.2">
      <c r="A154" s="149" t="s">
        <v>3</v>
      </c>
      <c r="B154" s="149"/>
      <c r="C154" s="149"/>
      <c r="D154" s="149"/>
      <c r="E154" s="149"/>
      <c r="F154" s="149"/>
    </row>
    <row r="155" spans="1:78" ht="19.5" customHeight="1" x14ac:dyDescent="0.2">
      <c r="A155" s="148" t="s">
        <v>60</v>
      </c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</row>
    <row r="156" spans="1:78" x14ac:dyDescent="0.2">
      <c r="A156" s="41" t="s">
        <v>35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</row>
    <row r="157" spans="1:78" ht="6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</row>
    <row r="158" spans="1:78" ht="15.75" customHeight="1" x14ac:dyDescent="0.2">
      <c r="A158" s="152" t="s">
        <v>61</v>
      </c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3"/>
      <c r="AO158" s="122" t="s">
        <v>75</v>
      </c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</row>
    <row r="159" spans="1:78" ht="15" customHeight="1" x14ac:dyDescent="0.2">
      <c r="W159" s="147" t="s">
        <v>5</v>
      </c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40"/>
      <c r="AO159" s="147" t="s">
        <v>39</v>
      </c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</row>
    <row r="160" spans="1:78" ht="17.25" customHeight="1" x14ac:dyDescent="0.2">
      <c r="A160" s="151">
        <f>AO7</f>
        <v>44750</v>
      </c>
      <c r="B160" s="151"/>
      <c r="C160" s="151"/>
      <c r="D160" s="151"/>
      <c r="E160" s="151"/>
      <c r="F160" s="151"/>
      <c r="G160" s="151"/>
      <c r="H160" s="151"/>
    </row>
    <row r="161" spans="1:17" ht="14.25" customHeight="1" x14ac:dyDescent="0.2">
      <c r="A161" s="142" t="s">
        <v>33</v>
      </c>
      <c r="B161" s="142"/>
      <c r="C161" s="142"/>
      <c r="D161" s="142"/>
      <c r="E161" s="142"/>
      <c r="F161" s="142"/>
      <c r="G161" s="142"/>
      <c r="H161" s="142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" customHeight="1" x14ac:dyDescent="0.2">
      <c r="A162" s="1" t="s">
        <v>34</v>
      </c>
    </row>
  </sheetData>
  <mergeCells count="651">
    <mergeCell ref="BE114:BL114"/>
    <mergeCell ref="G114:Y114"/>
    <mergeCell ref="BE106:BL106"/>
    <mergeCell ref="A110:F110"/>
    <mergeCell ref="G110:Y110"/>
    <mergeCell ref="Z110:AD110"/>
    <mergeCell ref="AE110:AN110"/>
    <mergeCell ref="AO110:AV110"/>
    <mergeCell ref="AW110:BD110"/>
    <mergeCell ref="BE110:BL110"/>
    <mergeCell ref="AW114:BD114"/>
    <mergeCell ref="AS71:AZ71"/>
    <mergeCell ref="G106:Y106"/>
    <mergeCell ref="A106:F106"/>
    <mergeCell ref="Z106:AD106"/>
    <mergeCell ref="AE106:AN106"/>
    <mergeCell ref="AO106:AV106"/>
    <mergeCell ref="AW106:BD106"/>
    <mergeCell ref="Z101:AD101"/>
    <mergeCell ref="AE101:AN101"/>
    <mergeCell ref="AW147:BD147"/>
    <mergeCell ref="AE148:AN148"/>
    <mergeCell ref="BE147:BL147"/>
    <mergeCell ref="BE148:BL148"/>
    <mergeCell ref="AW149:BD149"/>
    <mergeCell ref="BE149:BL149"/>
    <mergeCell ref="AO147:AV147"/>
    <mergeCell ref="AO148:AV148"/>
    <mergeCell ref="AE149:AN149"/>
    <mergeCell ref="AO149:AV149"/>
    <mergeCell ref="AW148:BD148"/>
    <mergeCell ref="Z147:AD147"/>
    <mergeCell ref="Z148:AD148"/>
    <mergeCell ref="AE145:AN145"/>
    <mergeCell ref="AO144:AV144"/>
    <mergeCell ref="A147:F147"/>
    <mergeCell ref="A148:F148"/>
    <mergeCell ref="G147:Y147"/>
    <mergeCell ref="G148:Y148"/>
    <mergeCell ref="AE144:AN144"/>
    <mergeCell ref="AE147:AN147"/>
    <mergeCell ref="G144:Y144"/>
    <mergeCell ref="Z140:AD140"/>
    <mergeCell ref="A143:F143"/>
    <mergeCell ref="G143:Y143"/>
    <mergeCell ref="A142:F142"/>
    <mergeCell ref="G142:Y142"/>
    <mergeCell ref="AE121:AN121"/>
    <mergeCell ref="AO121:AV121"/>
    <mergeCell ref="AW121:BD121"/>
    <mergeCell ref="BE121:BL121"/>
    <mergeCell ref="BE146:BL146"/>
    <mergeCell ref="BE144:BL144"/>
    <mergeCell ref="AO145:AV145"/>
    <mergeCell ref="AW145:BD145"/>
    <mergeCell ref="BE145:BL145"/>
    <mergeCell ref="BE142:BL142"/>
    <mergeCell ref="G118:Y118"/>
    <mergeCell ref="Z118:AD118"/>
    <mergeCell ref="A145:F145"/>
    <mergeCell ref="G145:Y145"/>
    <mergeCell ref="A121:F121"/>
    <mergeCell ref="G121:Y121"/>
    <mergeCell ref="Z121:AD121"/>
    <mergeCell ref="Z145:AD145"/>
    <mergeCell ref="Z144:AD144"/>
    <mergeCell ref="A144:F144"/>
    <mergeCell ref="AE150:AN150"/>
    <mergeCell ref="AO150:AV150"/>
    <mergeCell ref="AW150:BD150"/>
    <mergeCell ref="Z149:AD149"/>
    <mergeCell ref="G149:Y149"/>
    <mergeCell ref="A149:F149"/>
    <mergeCell ref="BE150:BL150"/>
    <mergeCell ref="A146:F146"/>
    <mergeCell ref="G146:Y146"/>
    <mergeCell ref="Z146:AD146"/>
    <mergeCell ref="AE146:AN146"/>
    <mergeCell ref="AO146:AV146"/>
    <mergeCell ref="AW146:BD146"/>
    <mergeCell ref="A150:F150"/>
    <mergeCell ref="G150:Y150"/>
    <mergeCell ref="Z150:AD150"/>
    <mergeCell ref="BE141:BL141"/>
    <mergeCell ref="BE143:BL143"/>
    <mergeCell ref="Z143:AD143"/>
    <mergeCell ref="AE143:AN143"/>
    <mergeCell ref="AO143:AV143"/>
    <mergeCell ref="AW143:BD143"/>
    <mergeCell ref="Z142:AD142"/>
    <mergeCell ref="AE142:AN142"/>
    <mergeCell ref="A139:F139"/>
    <mergeCell ref="G139:BD139"/>
    <mergeCell ref="A140:F140"/>
    <mergeCell ref="G140:Y140"/>
    <mergeCell ref="AW142:BD142"/>
    <mergeCell ref="AO142:AV142"/>
    <mergeCell ref="AE137:AN137"/>
    <mergeCell ref="AO137:AV137"/>
    <mergeCell ref="AE131:AN131"/>
    <mergeCell ref="AO133:AV133"/>
    <mergeCell ref="AE132:AN132"/>
    <mergeCell ref="AO132:AV132"/>
    <mergeCell ref="G130:Y130"/>
    <mergeCell ref="Z130:AD130"/>
    <mergeCell ref="AW138:BD138"/>
    <mergeCell ref="A137:F137"/>
    <mergeCell ref="A141:F141"/>
    <mergeCell ref="G141:Y141"/>
    <mergeCell ref="AW137:BD137"/>
    <mergeCell ref="AW141:BD141"/>
    <mergeCell ref="G131:Y131"/>
    <mergeCell ref="G137:Y137"/>
    <mergeCell ref="A138:F138"/>
    <mergeCell ref="BE138:BL138"/>
    <mergeCell ref="G138:Y138"/>
    <mergeCell ref="Z138:AD138"/>
    <mergeCell ref="AE138:AN138"/>
    <mergeCell ref="A134:F134"/>
    <mergeCell ref="G134:Y134"/>
    <mergeCell ref="Z134:AD134"/>
    <mergeCell ref="AO138:AV138"/>
    <mergeCell ref="Z137:AD137"/>
    <mergeCell ref="AW144:BD144"/>
    <mergeCell ref="BE137:BL137"/>
    <mergeCell ref="Z141:AD141"/>
    <mergeCell ref="AE141:AN141"/>
    <mergeCell ref="AO141:AV141"/>
    <mergeCell ref="BE139:BL139"/>
    <mergeCell ref="BE140:BL140"/>
    <mergeCell ref="AE140:AN140"/>
    <mergeCell ref="AO140:AV140"/>
    <mergeCell ref="AW140:BD140"/>
    <mergeCell ref="AO116:AV116"/>
    <mergeCell ref="AW116:BD116"/>
    <mergeCell ref="BE116:BL116"/>
    <mergeCell ref="BE118:BL118"/>
    <mergeCell ref="BE134:BL134"/>
    <mergeCell ref="AE134:AN134"/>
    <mergeCell ref="AO130:AV130"/>
    <mergeCell ref="BE133:BL133"/>
    <mergeCell ref="AO131:AV131"/>
    <mergeCell ref="BE130:BL130"/>
    <mergeCell ref="Z129:AD129"/>
    <mergeCell ref="A131:F131"/>
    <mergeCell ref="A132:F132"/>
    <mergeCell ref="A130:F130"/>
    <mergeCell ref="AO134:AV134"/>
    <mergeCell ref="AW134:BD134"/>
    <mergeCell ref="A133:F133"/>
    <mergeCell ref="G133:Y133"/>
    <mergeCell ref="Z133:AD133"/>
    <mergeCell ref="AE133:AN133"/>
    <mergeCell ref="AW133:BD133"/>
    <mergeCell ref="AE129:AN129"/>
    <mergeCell ref="AO129:AV129"/>
    <mergeCell ref="A124:F124"/>
    <mergeCell ref="A126:F126"/>
    <mergeCell ref="G126:BD126"/>
    <mergeCell ref="A125:F125"/>
    <mergeCell ref="G125:Y125"/>
    <mergeCell ref="Z125:AD125"/>
    <mergeCell ref="AE125:AN125"/>
    <mergeCell ref="BE126:BL126"/>
    <mergeCell ref="A127:F127"/>
    <mergeCell ref="G127:Y127"/>
    <mergeCell ref="Z127:AD127"/>
    <mergeCell ref="AE127:AN127"/>
    <mergeCell ref="AO127:AV127"/>
    <mergeCell ref="BE127:BL127"/>
    <mergeCell ref="AW127:BD127"/>
    <mergeCell ref="G124:Y124"/>
    <mergeCell ref="Z124:AD124"/>
    <mergeCell ref="AE124:AN124"/>
    <mergeCell ref="AO124:AV124"/>
    <mergeCell ref="BE124:BL124"/>
    <mergeCell ref="BE125:BL125"/>
    <mergeCell ref="AW124:BD124"/>
    <mergeCell ref="AO125:AV125"/>
    <mergeCell ref="AW125:BD125"/>
    <mergeCell ref="AC66:AJ66"/>
    <mergeCell ref="AK66:AR66"/>
    <mergeCell ref="AS66:AZ66"/>
    <mergeCell ref="A42:F42"/>
    <mergeCell ref="AS69:AZ69"/>
    <mergeCell ref="AK69:AR69"/>
    <mergeCell ref="A52:C52"/>
    <mergeCell ref="D66:AB66"/>
    <mergeCell ref="AC69:AJ69"/>
    <mergeCell ref="D67:AB67"/>
    <mergeCell ref="A67:C67"/>
    <mergeCell ref="A68:C68"/>
    <mergeCell ref="AW92:BD92"/>
    <mergeCell ref="AE96:AN96"/>
    <mergeCell ref="AS70:AZ70"/>
    <mergeCell ref="AK70:AR70"/>
    <mergeCell ref="AS72:AZ72"/>
    <mergeCell ref="AK72:AR72"/>
    <mergeCell ref="AK71:AR71"/>
    <mergeCell ref="A72:C72"/>
    <mergeCell ref="D70:AB70"/>
    <mergeCell ref="D71:AB71"/>
    <mergeCell ref="D72:AB72"/>
    <mergeCell ref="D69:AB69"/>
    <mergeCell ref="D68:AB68"/>
    <mergeCell ref="A69:C69"/>
    <mergeCell ref="A70:C70"/>
    <mergeCell ref="AS67:AZ67"/>
    <mergeCell ref="AS68:AZ68"/>
    <mergeCell ref="AC72:AJ72"/>
    <mergeCell ref="AC70:AJ70"/>
    <mergeCell ref="AC71:AJ71"/>
    <mergeCell ref="AK67:AR67"/>
    <mergeCell ref="AK68:AR68"/>
    <mergeCell ref="AC67:AJ67"/>
    <mergeCell ref="AC68:AJ68"/>
    <mergeCell ref="A62:C62"/>
    <mergeCell ref="A63:C63"/>
    <mergeCell ref="A65:C65"/>
    <mergeCell ref="D60:AB60"/>
    <mergeCell ref="AC60:AJ60"/>
    <mergeCell ref="AC62:AJ62"/>
    <mergeCell ref="AC63:AJ63"/>
    <mergeCell ref="D61:AB61"/>
    <mergeCell ref="A64:C64"/>
    <mergeCell ref="D65:AB65"/>
    <mergeCell ref="AS59:AZ59"/>
    <mergeCell ref="AS62:AZ62"/>
    <mergeCell ref="AS63:AZ63"/>
    <mergeCell ref="AS65:AZ65"/>
    <mergeCell ref="AK65:AR65"/>
    <mergeCell ref="AK60:AR60"/>
    <mergeCell ref="AK62:AR62"/>
    <mergeCell ref="AS60:AZ60"/>
    <mergeCell ref="AK63:AR63"/>
    <mergeCell ref="AS61:AZ61"/>
    <mergeCell ref="G98:Y98"/>
    <mergeCell ref="BE94:BL94"/>
    <mergeCell ref="AO98:AV98"/>
    <mergeCell ref="AO99:AV99"/>
    <mergeCell ref="BE99:BL99"/>
    <mergeCell ref="AW99:BD99"/>
    <mergeCell ref="AE98:AN98"/>
    <mergeCell ref="Z99:AD99"/>
    <mergeCell ref="AE99:AN99"/>
    <mergeCell ref="BE96:BL96"/>
    <mergeCell ref="AW96:BD96"/>
    <mergeCell ref="Z96:AD96"/>
    <mergeCell ref="AW93:BD93"/>
    <mergeCell ref="BE100:BL100"/>
    <mergeCell ref="Z93:AD93"/>
    <mergeCell ref="AW94:BD94"/>
    <mergeCell ref="AE93:AN93"/>
    <mergeCell ref="AO93:AV93"/>
    <mergeCell ref="A104:F104"/>
    <mergeCell ref="G104:Y104"/>
    <mergeCell ref="Z104:AD104"/>
    <mergeCell ref="AE104:AN104"/>
    <mergeCell ref="AW95:BD95"/>
    <mergeCell ref="G100:BD100"/>
    <mergeCell ref="G96:Y96"/>
    <mergeCell ref="A111:F111"/>
    <mergeCell ref="BE104:BL104"/>
    <mergeCell ref="AE102:AN102"/>
    <mergeCell ref="AE107:AN107"/>
    <mergeCell ref="BE102:BL102"/>
    <mergeCell ref="AW102:BD102"/>
    <mergeCell ref="A103:F103"/>
    <mergeCell ref="Z107:AD107"/>
    <mergeCell ref="G111:Y111"/>
    <mergeCell ref="AW111:BD111"/>
    <mergeCell ref="Z111:AD111"/>
    <mergeCell ref="AE103:AN103"/>
    <mergeCell ref="AO111:AV111"/>
    <mergeCell ref="AW105:BD105"/>
    <mergeCell ref="AW103:BD103"/>
    <mergeCell ref="AO104:AV104"/>
    <mergeCell ref="AO95:AV95"/>
    <mergeCell ref="Z95:AD95"/>
    <mergeCell ref="AE95:AN95"/>
    <mergeCell ref="AO102:AV102"/>
    <mergeCell ref="AE109:AN109"/>
    <mergeCell ref="Z109:AD109"/>
    <mergeCell ref="A90:F90"/>
    <mergeCell ref="BE90:BL90"/>
    <mergeCell ref="Z102:AD102"/>
    <mergeCell ref="AO96:AV96"/>
    <mergeCell ref="G99:Y99"/>
    <mergeCell ref="AO94:AV94"/>
    <mergeCell ref="BE95:BL95"/>
    <mergeCell ref="AO90:AV90"/>
    <mergeCell ref="AW91:BD91"/>
    <mergeCell ref="AO101:AV101"/>
    <mergeCell ref="BE88:BL88"/>
    <mergeCell ref="AO89:AV89"/>
    <mergeCell ref="AW90:BD90"/>
    <mergeCell ref="BE92:BL92"/>
    <mergeCell ref="BE93:BL93"/>
    <mergeCell ref="AO92:AV92"/>
    <mergeCell ref="BE91:BL91"/>
    <mergeCell ref="D50:AB50"/>
    <mergeCell ref="AK50:AR50"/>
    <mergeCell ref="AC50:AJ50"/>
    <mergeCell ref="AS50:AZ50"/>
    <mergeCell ref="AS58:AZ58"/>
    <mergeCell ref="AK58:AR58"/>
    <mergeCell ref="AC56:AJ56"/>
    <mergeCell ref="AC57:AJ57"/>
    <mergeCell ref="AS56:AZ56"/>
    <mergeCell ref="AS57:AZ57"/>
    <mergeCell ref="Z92:AD92"/>
    <mergeCell ref="AW89:BD89"/>
    <mergeCell ref="AR80:AY81"/>
    <mergeCell ref="AR76:AY76"/>
    <mergeCell ref="D81:AA81"/>
    <mergeCell ref="A96:F96"/>
    <mergeCell ref="D82:AA82"/>
    <mergeCell ref="A93:F93"/>
    <mergeCell ref="G93:Y93"/>
    <mergeCell ref="AB79:AI79"/>
    <mergeCell ref="Z89:AD89"/>
    <mergeCell ref="G86:Y86"/>
    <mergeCell ref="D63:AB63"/>
    <mergeCell ref="G90:Y90"/>
    <mergeCell ref="AE92:AN92"/>
    <mergeCell ref="A92:F92"/>
    <mergeCell ref="AC65:AJ65"/>
    <mergeCell ref="A66:C66"/>
    <mergeCell ref="A71:C71"/>
    <mergeCell ref="AJ82:AQ82"/>
    <mergeCell ref="A95:F95"/>
    <mergeCell ref="G95:Y95"/>
    <mergeCell ref="A79:C79"/>
    <mergeCell ref="AO91:AV91"/>
    <mergeCell ref="AR82:AY82"/>
    <mergeCell ref="A82:C82"/>
    <mergeCell ref="AE90:AN90"/>
    <mergeCell ref="D80:AA80"/>
    <mergeCell ref="G92:Y92"/>
    <mergeCell ref="AJ80:AQ81"/>
    <mergeCell ref="A116:F116"/>
    <mergeCell ref="AK56:AR56"/>
    <mergeCell ref="AK57:AR57"/>
    <mergeCell ref="AB82:AI82"/>
    <mergeCell ref="G91:Y91"/>
    <mergeCell ref="G88:BD88"/>
    <mergeCell ref="G103:Y103"/>
    <mergeCell ref="Z103:AD103"/>
    <mergeCell ref="AW101:BD101"/>
    <mergeCell ref="AE91:AN91"/>
    <mergeCell ref="A122:F122"/>
    <mergeCell ref="G122:Y122"/>
    <mergeCell ref="Z122:AD122"/>
    <mergeCell ref="AE122:AN122"/>
    <mergeCell ref="AO122:AV122"/>
    <mergeCell ref="AW122:BD122"/>
    <mergeCell ref="A73:C73"/>
    <mergeCell ref="Z91:AD91"/>
    <mergeCell ref="D73:AB73"/>
    <mergeCell ref="A77:C78"/>
    <mergeCell ref="D79:AA79"/>
    <mergeCell ref="A81:C81"/>
    <mergeCell ref="D77:AA78"/>
    <mergeCell ref="A91:F91"/>
    <mergeCell ref="Z90:AD90"/>
    <mergeCell ref="AC73:AJ73"/>
    <mergeCell ref="A50:C50"/>
    <mergeCell ref="D57:AB57"/>
    <mergeCell ref="A59:C59"/>
    <mergeCell ref="D59:AB59"/>
    <mergeCell ref="A56:C56"/>
    <mergeCell ref="A98:F98"/>
    <mergeCell ref="Z98:AD98"/>
    <mergeCell ref="A57:C57"/>
    <mergeCell ref="A58:C58"/>
    <mergeCell ref="D58:AB58"/>
    <mergeCell ref="A61:C61"/>
    <mergeCell ref="A53:C53"/>
    <mergeCell ref="AC53:AJ53"/>
    <mergeCell ref="AC61:AJ61"/>
    <mergeCell ref="AK59:AR59"/>
    <mergeCell ref="A60:C60"/>
    <mergeCell ref="AC58:AJ58"/>
    <mergeCell ref="AC59:AJ59"/>
    <mergeCell ref="D56:AB56"/>
    <mergeCell ref="AK61:AR61"/>
    <mergeCell ref="AK54:AR54"/>
    <mergeCell ref="AS54:AZ54"/>
    <mergeCell ref="D54:AB54"/>
    <mergeCell ref="D52:AB52"/>
    <mergeCell ref="AC52:AJ52"/>
    <mergeCell ref="AK52:AR52"/>
    <mergeCell ref="AS52:AZ52"/>
    <mergeCell ref="AO158:BG158"/>
    <mergeCell ref="AS55:AZ55"/>
    <mergeCell ref="AS53:AZ53"/>
    <mergeCell ref="A54:C54"/>
    <mergeCell ref="AK53:AR53"/>
    <mergeCell ref="G40:BL40"/>
    <mergeCell ref="AB80:AI81"/>
    <mergeCell ref="A80:C80"/>
    <mergeCell ref="A86:F86"/>
    <mergeCell ref="AE86:AN86"/>
    <mergeCell ref="A161:H161"/>
    <mergeCell ref="A160:H160"/>
    <mergeCell ref="A158:V158"/>
    <mergeCell ref="W158:AM158"/>
    <mergeCell ref="AR77:AY78"/>
    <mergeCell ref="AE89:AN89"/>
    <mergeCell ref="A87:F87"/>
    <mergeCell ref="A88:F88"/>
    <mergeCell ref="W152:AM152"/>
    <mergeCell ref="W159:AM159"/>
    <mergeCell ref="A25:BL25"/>
    <mergeCell ref="A10:BL10"/>
    <mergeCell ref="AA19:AI19"/>
    <mergeCell ref="B20:L20"/>
    <mergeCell ref="N20:Y20"/>
    <mergeCell ref="BE20:BL20"/>
    <mergeCell ref="BD22:BL22"/>
    <mergeCell ref="T23:W23"/>
    <mergeCell ref="N19:Y19"/>
    <mergeCell ref="AU13:BB13"/>
    <mergeCell ref="AO159:BG159"/>
    <mergeCell ref="AO153:BG153"/>
    <mergeCell ref="G87:Y87"/>
    <mergeCell ref="G89:Y89"/>
    <mergeCell ref="AO87:AV87"/>
    <mergeCell ref="Z87:AD87"/>
    <mergeCell ref="A155:V155"/>
    <mergeCell ref="A154:F154"/>
    <mergeCell ref="BE89:BL89"/>
    <mergeCell ref="A152:V152"/>
    <mergeCell ref="AO152:BG152"/>
    <mergeCell ref="A30:F30"/>
    <mergeCell ref="BE86:BL86"/>
    <mergeCell ref="AR79:AY79"/>
    <mergeCell ref="A55:C55"/>
    <mergeCell ref="D55:AB55"/>
    <mergeCell ref="AC55:AJ55"/>
    <mergeCell ref="AK55:AR55"/>
    <mergeCell ref="Z86:AD86"/>
    <mergeCell ref="A84:BL84"/>
    <mergeCell ref="W153:AM153"/>
    <mergeCell ref="AE87:AN87"/>
    <mergeCell ref="AJ79:AQ79"/>
    <mergeCell ref="G31:BL31"/>
    <mergeCell ref="A51:C51"/>
    <mergeCell ref="D51:AB51"/>
    <mergeCell ref="AC51:AJ51"/>
    <mergeCell ref="D53:AB53"/>
    <mergeCell ref="AS45:AZ45"/>
    <mergeCell ref="A49:C49"/>
    <mergeCell ref="U22:AD22"/>
    <mergeCell ref="AE22:AR22"/>
    <mergeCell ref="AK49:AR49"/>
    <mergeCell ref="AS49:AZ49"/>
    <mergeCell ref="I23:S23"/>
    <mergeCell ref="A29:F29"/>
    <mergeCell ref="A22:T22"/>
    <mergeCell ref="AS22:BC22"/>
    <mergeCell ref="AC48:AJ48"/>
    <mergeCell ref="A48:C48"/>
    <mergeCell ref="A34:BL34"/>
    <mergeCell ref="AO1:BL1"/>
    <mergeCell ref="BE19:BL19"/>
    <mergeCell ref="AO2:BL2"/>
    <mergeCell ref="AO6:BF6"/>
    <mergeCell ref="AO4:BL4"/>
    <mergeCell ref="AO7:AU7"/>
    <mergeCell ref="A11:BL11"/>
    <mergeCell ref="B13:L13"/>
    <mergeCell ref="B17:L17"/>
    <mergeCell ref="A46:C47"/>
    <mergeCell ref="AO5:BL5"/>
    <mergeCell ref="AO3:BL3"/>
    <mergeCell ref="A44:AZ44"/>
    <mergeCell ref="AC46:AJ47"/>
    <mergeCell ref="G42:BL42"/>
    <mergeCell ref="A39:F39"/>
    <mergeCell ref="AK19:BC19"/>
    <mergeCell ref="AK20:BC20"/>
    <mergeCell ref="A38:F38"/>
    <mergeCell ref="D46:AB47"/>
    <mergeCell ref="A23:H23"/>
    <mergeCell ref="G41:BL41"/>
    <mergeCell ref="A31:F31"/>
    <mergeCell ref="A26:BL26"/>
    <mergeCell ref="A28:BL28"/>
    <mergeCell ref="G30:BL30"/>
    <mergeCell ref="A33:BL33"/>
    <mergeCell ref="A36:BL36"/>
    <mergeCell ref="G39:BL39"/>
    <mergeCell ref="A41:F41"/>
    <mergeCell ref="G29:BL29"/>
    <mergeCell ref="BE87:BL87"/>
    <mergeCell ref="AS46:AZ47"/>
    <mergeCell ref="G38:BL38"/>
    <mergeCell ref="G37:BL37"/>
    <mergeCell ref="AJ77:AQ78"/>
    <mergeCell ref="AK48:AR48"/>
    <mergeCell ref="D49:AB49"/>
    <mergeCell ref="A40:F40"/>
    <mergeCell ref="N16:AS16"/>
    <mergeCell ref="B14:L14"/>
    <mergeCell ref="A100:F100"/>
    <mergeCell ref="G101:Y101"/>
    <mergeCell ref="Z94:AD94"/>
    <mergeCell ref="AE94:AN94"/>
    <mergeCell ref="A37:F37"/>
    <mergeCell ref="AB77:AI78"/>
    <mergeCell ref="B19:L19"/>
    <mergeCell ref="AK46:AR47"/>
    <mergeCell ref="D64:AB64"/>
    <mergeCell ref="AC64:AJ64"/>
    <mergeCell ref="D48:AB48"/>
    <mergeCell ref="AS64:AZ64"/>
    <mergeCell ref="AS48:AZ48"/>
    <mergeCell ref="AC54:AJ54"/>
    <mergeCell ref="D62:AB62"/>
    <mergeCell ref="AK64:AR64"/>
    <mergeCell ref="AS51:AZ51"/>
    <mergeCell ref="AK51:AR51"/>
    <mergeCell ref="G112:Y112"/>
    <mergeCell ref="Z112:AD112"/>
    <mergeCell ref="AU14:BB14"/>
    <mergeCell ref="AU17:BB17"/>
    <mergeCell ref="AU16:BB16"/>
    <mergeCell ref="B16:L16"/>
    <mergeCell ref="AW87:BD87"/>
    <mergeCell ref="AA20:AI20"/>
    <mergeCell ref="A109:F109"/>
    <mergeCell ref="AC49:AJ49"/>
    <mergeCell ref="N17:AS17"/>
    <mergeCell ref="AE115:AN115"/>
    <mergeCell ref="AW7:BF7"/>
    <mergeCell ref="A113:F113"/>
    <mergeCell ref="N13:AS13"/>
    <mergeCell ref="N14:AS14"/>
    <mergeCell ref="G113:Y113"/>
    <mergeCell ref="A115:F115"/>
    <mergeCell ref="AW115:BD115"/>
    <mergeCell ref="G115:Y115"/>
    <mergeCell ref="A114:F114"/>
    <mergeCell ref="Z114:AD114"/>
    <mergeCell ref="Z113:AD113"/>
    <mergeCell ref="AE113:AN113"/>
    <mergeCell ref="AO115:AV115"/>
    <mergeCell ref="AO113:AV113"/>
    <mergeCell ref="AE114:AN114"/>
    <mergeCell ref="AO114:AV114"/>
    <mergeCell ref="A101:F101"/>
    <mergeCell ref="A105:F105"/>
    <mergeCell ref="AE105:AN105"/>
    <mergeCell ref="Z108:AD108"/>
    <mergeCell ref="A107:F107"/>
    <mergeCell ref="G107:Y107"/>
    <mergeCell ref="AE108:AN108"/>
    <mergeCell ref="G108:Y108"/>
    <mergeCell ref="A102:F102"/>
    <mergeCell ref="G102:Y102"/>
    <mergeCell ref="AW98:BD98"/>
    <mergeCell ref="A112:F112"/>
    <mergeCell ref="AO112:AV112"/>
    <mergeCell ref="AW112:BD112"/>
    <mergeCell ref="AE112:AN112"/>
    <mergeCell ref="AO108:AV108"/>
    <mergeCell ref="A99:F99"/>
    <mergeCell ref="G105:Y105"/>
    <mergeCell ref="G109:Y109"/>
    <mergeCell ref="A108:F108"/>
    <mergeCell ref="AE117:AN117"/>
    <mergeCell ref="BE107:BL107"/>
    <mergeCell ref="BE101:BL101"/>
    <mergeCell ref="BE98:BL98"/>
    <mergeCell ref="AO103:AV103"/>
    <mergeCell ref="BE103:BL103"/>
    <mergeCell ref="AW108:BD108"/>
    <mergeCell ref="AW104:BD104"/>
    <mergeCell ref="BE108:BL108"/>
    <mergeCell ref="BE105:BL105"/>
    <mergeCell ref="BE117:BL117"/>
    <mergeCell ref="AW119:BD119"/>
    <mergeCell ref="AE118:AN118"/>
    <mergeCell ref="AO118:AV118"/>
    <mergeCell ref="AW118:BD118"/>
    <mergeCell ref="BE109:BL109"/>
    <mergeCell ref="BE115:BL115"/>
    <mergeCell ref="AE111:AN111"/>
    <mergeCell ref="BE111:BL111"/>
    <mergeCell ref="AE116:AN116"/>
    <mergeCell ref="BE112:BL112"/>
    <mergeCell ref="Z105:AD105"/>
    <mergeCell ref="AW113:BD113"/>
    <mergeCell ref="AO109:AV109"/>
    <mergeCell ref="Z116:AD116"/>
    <mergeCell ref="BE113:BL113"/>
    <mergeCell ref="AW109:BD109"/>
    <mergeCell ref="Z115:AD115"/>
    <mergeCell ref="AW107:BD107"/>
    <mergeCell ref="AO107:AV107"/>
    <mergeCell ref="BE120:BL120"/>
    <mergeCell ref="A120:F120"/>
    <mergeCell ref="A119:F119"/>
    <mergeCell ref="A117:F117"/>
    <mergeCell ref="AE120:AN120"/>
    <mergeCell ref="G117:Y117"/>
    <mergeCell ref="G120:Y120"/>
    <mergeCell ref="AO120:AV120"/>
    <mergeCell ref="BE119:BL119"/>
    <mergeCell ref="A118:F118"/>
    <mergeCell ref="AW129:BD129"/>
    <mergeCell ref="BE129:BL129"/>
    <mergeCell ref="Z131:AD131"/>
    <mergeCell ref="AW131:BD131"/>
    <mergeCell ref="AO105:AV105"/>
    <mergeCell ref="AE130:AN130"/>
    <mergeCell ref="AE119:AN119"/>
    <mergeCell ref="AW117:BD117"/>
    <mergeCell ref="Z117:AD117"/>
    <mergeCell ref="Z119:AD119"/>
    <mergeCell ref="A129:F129"/>
    <mergeCell ref="AW130:BD130"/>
    <mergeCell ref="AW132:BD132"/>
    <mergeCell ref="BE128:BL128"/>
    <mergeCell ref="G128:Y128"/>
    <mergeCell ref="BE132:BL132"/>
    <mergeCell ref="G129:Y129"/>
    <mergeCell ref="BE131:BL131"/>
    <mergeCell ref="G132:Y132"/>
    <mergeCell ref="Z132:AD132"/>
    <mergeCell ref="A89:F89"/>
    <mergeCell ref="A128:F128"/>
    <mergeCell ref="Z128:AD128"/>
    <mergeCell ref="AE128:AN128"/>
    <mergeCell ref="AO128:AV128"/>
    <mergeCell ref="AW128:BD128"/>
    <mergeCell ref="AW120:BD120"/>
    <mergeCell ref="G116:Y116"/>
    <mergeCell ref="G119:Y119"/>
    <mergeCell ref="AO119:AV119"/>
    <mergeCell ref="A75:BL75"/>
    <mergeCell ref="BE122:BL122"/>
    <mergeCell ref="Z120:AD120"/>
    <mergeCell ref="AO117:AV117"/>
    <mergeCell ref="AS73:AZ73"/>
    <mergeCell ref="AK73:AR73"/>
    <mergeCell ref="A94:F94"/>
    <mergeCell ref="G94:Y94"/>
    <mergeCell ref="AO86:AV86"/>
    <mergeCell ref="AW86:BD86"/>
  </mergeCells>
  <phoneticPr fontId="0" type="noConversion"/>
  <conditionalFormatting sqref="G89:L89 H101:L102 G97:G102 G125:G126 H140:L141 G127:L128 G138:G141 G105 G110 G114">
    <cfRule type="cellIs" dxfId="44" priority="77" stopIfTrue="1" operator="equal">
      <formula>$G88</formula>
    </cfRule>
  </conditionalFormatting>
  <conditionalFormatting sqref="G115:L115 G96 G106:G151 D73:I73 G90:G94 D49 D51">
    <cfRule type="cellIs" dxfId="43" priority="78" stopIfTrue="1" operator="equal">
      <formula>#REF!</formula>
    </cfRule>
  </conditionalFormatting>
  <conditionalFormatting sqref="A89:F151">
    <cfRule type="cellIs" dxfId="42" priority="79" stopIfTrue="1" operator="equal">
      <formula>0</formula>
    </cfRule>
  </conditionalFormatting>
  <conditionalFormatting sqref="D50 D52 D54 D56:D59">
    <cfRule type="cellIs" dxfId="41" priority="80" stopIfTrue="1" operator="equal">
      <formula>$D49</formula>
    </cfRule>
  </conditionalFormatting>
  <conditionalFormatting sqref="D62">
    <cfRule type="cellIs" dxfId="40" priority="84" stopIfTrue="1" operator="equal">
      <formula>$D56</formula>
    </cfRule>
  </conditionalFormatting>
  <conditionalFormatting sqref="G147:G148 G91:L95">
    <cfRule type="cellIs" dxfId="39" priority="85" stopIfTrue="1" operator="equal">
      <formula>$G86</formula>
    </cfRule>
  </conditionalFormatting>
  <conditionalFormatting sqref="G102:G103 G141 G148:G149 G115:G116">
    <cfRule type="cellIs" dxfId="38" priority="87" stopIfTrue="1" operator="equal">
      <formula>$G100</formula>
    </cfRule>
  </conditionalFormatting>
  <conditionalFormatting sqref="G107:G109 H107:L107 G110:L110 G132">
    <cfRule type="cellIs" dxfId="37" priority="92" stopIfTrue="1" operator="equal">
      <formula>$G98</formula>
    </cfRule>
  </conditionalFormatting>
  <conditionalFormatting sqref="G129:G130">
    <cfRule type="cellIs" dxfId="36" priority="96" stopIfTrue="1" operator="equal">
      <formula>#REF!</formula>
    </cfRule>
  </conditionalFormatting>
  <conditionalFormatting sqref="G112:G113">
    <cfRule type="cellIs" dxfId="35" priority="129" stopIfTrue="1" operator="equal">
      <formula>$G102</formula>
    </cfRule>
  </conditionalFormatting>
  <conditionalFormatting sqref="G132 G112">
    <cfRule type="cellIs" dxfId="34" priority="130" stopIfTrue="1" operator="equal">
      <formula>$G109</formula>
    </cfRule>
  </conditionalFormatting>
  <conditionalFormatting sqref="G112">
    <cfRule type="cellIs" dxfId="33" priority="131" stopIfTrue="1" operator="equal">
      <formula>$G113</formula>
    </cfRule>
  </conditionalFormatting>
  <conditionalFormatting sqref="G111:G112 G114">
    <cfRule type="cellIs" dxfId="32" priority="140" stopIfTrue="1" operator="equal">
      <formula>$G100</formula>
    </cfRule>
  </conditionalFormatting>
  <conditionalFormatting sqref="G133 G146:G148">
    <cfRule type="cellIs" dxfId="31" priority="200" stopIfTrue="1" operator="equal">
      <formula>$G127</formula>
    </cfRule>
  </conditionalFormatting>
  <conditionalFormatting sqref="D63 D61">
    <cfRule type="cellIs" dxfId="30" priority="209" stopIfTrue="1" operator="equal">
      <formula>#REF!</formula>
    </cfRule>
  </conditionalFormatting>
  <conditionalFormatting sqref="D55">
    <cfRule type="cellIs" dxfId="29" priority="211" stopIfTrue="1" operator="equal">
      <formula>$D49</formula>
    </cfRule>
  </conditionalFormatting>
  <conditionalFormatting sqref="G147:G149">
    <cfRule type="cellIs" dxfId="28" priority="236" stopIfTrue="1" operator="equal">
      <formula>$G136</formula>
    </cfRule>
  </conditionalFormatting>
  <conditionalFormatting sqref="G144:G145 D71:D72">
    <cfRule type="cellIs" dxfId="27" priority="251" stopIfTrue="1" operator="equal">
      <formula>#REF!</formula>
    </cfRule>
  </conditionalFormatting>
  <conditionalFormatting sqref="G128">
    <cfRule type="cellIs" dxfId="26" priority="21" stopIfTrue="1" operator="equal">
      <formula>$G126</formula>
    </cfRule>
  </conditionalFormatting>
  <conditionalFormatting sqref="D69:D70">
    <cfRule type="cellIs" dxfId="25" priority="299" stopIfTrue="1" operator="equal">
      <formula>#REF!</formula>
    </cfRule>
  </conditionalFormatting>
  <conditionalFormatting sqref="G144 G111:G112 G115">
    <cfRule type="cellIs" dxfId="24" priority="311" stopIfTrue="1" operator="equal">
      <formula>$G103</formula>
    </cfRule>
  </conditionalFormatting>
  <conditionalFormatting sqref="D53">
    <cfRule type="cellIs" dxfId="23" priority="323" stopIfTrue="1" operator="equal">
      <formula>$D51</formula>
    </cfRule>
  </conditionalFormatting>
  <conditionalFormatting sqref="D61">
    <cfRule type="cellIs" dxfId="22" priority="18" stopIfTrue="1" operator="equal">
      <formula>$D56</formula>
    </cfRule>
  </conditionalFormatting>
  <conditionalFormatting sqref="D60:D61">
    <cfRule type="cellIs" dxfId="21" priority="17" stopIfTrue="1" operator="equal">
      <formula>$D55</formula>
    </cfRule>
  </conditionalFormatting>
  <conditionalFormatting sqref="D67">
    <cfRule type="cellIs" dxfId="20" priority="334" stopIfTrue="1" operator="equal">
      <formula>#REF!</formula>
    </cfRule>
  </conditionalFormatting>
  <conditionalFormatting sqref="D68">
    <cfRule type="cellIs" dxfId="19" priority="336" stopIfTrue="1" operator="equal">
      <formula>$D60</formula>
    </cfRule>
  </conditionalFormatting>
  <conditionalFormatting sqref="D60">
    <cfRule type="cellIs" dxfId="18" priority="340" stopIfTrue="1" operator="equal">
      <formula>#REF!</formula>
    </cfRule>
  </conditionalFormatting>
  <conditionalFormatting sqref="G113 G109 G104">
    <cfRule type="cellIs" dxfId="17" priority="352" stopIfTrue="1" operator="equal">
      <formula>#REF!</formula>
    </cfRule>
  </conditionalFormatting>
  <conditionalFormatting sqref="G111">
    <cfRule type="cellIs" dxfId="16" priority="384" stopIfTrue="1" operator="equal">
      <formula>#REF!</formula>
    </cfRule>
  </conditionalFormatting>
  <conditionalFormatting sqref="G147 G137">
    <cfRule type="cellIs" dxfId="15" priority="413" stopIfTrue="1" operator="equal">
      <formula>#REF!</formula>
    </cfRule>
  </conditionalFormatting>
  <conditionalFormatting sqref="G146 G142:G143">
    <cfRule type="cellIs" dxfId="14" priority="430" stopIfTrue="1" operator="equal">
      <formula>#REF!</formula>
    </cfRule>
  </conditionalFormatting>
  <conditionalFormatting sqref="G130">
    <cfRule type="cellIs" dxfId="13" priority="13" stopIfTrue="1" operator="equal">
      <formula>$G125</formula>
    </cfRule>
  </conditionalFormatting>
  <conditionalFormatting sqref="G130">
    <cfRule type="cellIs" dxfId="12" priority="14" stopIfTrue="1" operator="equal">
      <formula>#REF!</formula>
    </cfRule>
  </conditionalFormatting>
  <conditionalFormatting sqref="G128:L128">
    <cfRule type="cellIs" dxfId="11" priority="11" stopIfTrue="1" operator="equal">
      <formula>$G126</formula>
    </cfRule>
  </conditionalFormatting>
  <conditionalFormatting sqref="G128">
    <cfRule type="cellIs" dxfId="10" priority="10" stopIfTrue="1" operator="equal">
      <formula>$G125</formula>
    </cfRule>
  </conditionalFormatting>
  <conditionalFormatting sqref="G129:G130 G142:G145 G107:G108">
    <cfRule type="cellIs" dxfId="9" priority="440" stopIfTrue="1" operator="equal">
      <formula>$G103</formula>
    </cfRule>
  </conditionalFormatting>
  <conditionalFormatting sqref="G144 G131">
    <cfRule type="cellIs" dxfId="8" priority="446" stopIfTrue="1" operator="equal">
      <formula>#REF!</formula>
    </cfRule>
  </conditionalFormatting>
  <conditionalFormatting sqref="G149">
    <cfRule type="cellIs" dxfId="7" priority="465" stopIfTrue="1" operator="equal">
      <formula>#REF!</formula>
    </cfRule>
  </conditionalFormatting>
  <conditionalFormatting sqref="G149">
    <cfRule type="cellIs" dxfId="6" priority="485" stopIfTrue="1" operator="equal">
      <formula>#REF!</formula>
    </cfRule>
  </conditionalFormatting>
  <conditionalFormatting sqref="G117:G121">
    <cfRule type="cellIs" dxfId="5" priority="495" stopIfTrue="1" operator="equal">
      <formula>#REF!</formula>
    </cfRule>
  </conditionalFormatting>
  <conditionalFormatting sqref="H111:L111">
    <cfRule type="cellIs" dxfId="4" priority="514" stopIfTrue="1" operator="equal">
      <formula>$G100</formula>
    </cfRule>
  </conditionalFormatting>
  <conditionalFormatting sqref="D59">
    <cfRule type="cellIs" dxfId="3" priority="517" stopIfTrue="1" operator="equal">
      <formula>#REF!</formula>
    </cfRule>
  </conditionalFormatting>
  <conditionalFormatting sqref="G124">
    <cfRule type="cellIs" dxfId="2" priority="528" stopIfTrue="1" operator="equal">
      <formula>#REF!</formula>
    </cfRule>
  </conditionalFormatting>
  <conditionalFormatting sqref="G131">
    <cfRule type="cellIs" dxfId="1" priority="529" stopIfTrue="1" operator="equal">
      <formula>#REF!</formula>
    </cfRule>
  </conditionalFormatting>
  <conditionalFormatting sqref="G133">
    <cfRule type="cellIs" dxfId="0" priority="531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8" fitToHeight="500" orientation="landscape" r:id="rId1"/>
  <headerFooter alignWithMargins="0"/>
  <rowBreaks count="5" manualBreakCount="5">
    <brk id="35" max="64" man="1"/>
    <brk id="62" max="64" man="1"/>
    <brk id="83" max="64" man="1"/>
    <brk id="106" max="64" man="1"/>
    <brk id="12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КПК1417670</vt:lpstr>
      <vt:lpstr>КПК1417670!Область_друку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2022-07-06T14:49:15Z</cp:lastPrinted>
  <dcterms:created xsi:type="dcterms:W3CDTF">2016-08-15T09:54:21Z</dcterms:created>
  <dcterms:modified xsi:type="dcterms:W3CDTF">2022-07-08T10:55:18Z</dcterms:modified>
</cp:coreProperties>
</file>