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Червень\0406\паспорти УЖКГ\"/>
    </mc:Choice>
  </mc:AlternateContent>
  <bookViews>
    <workbookView xWindow="0" yWindow="0" windowWidth="24000" windowHeight="9780"/>
  </bookViews>
  <sheets>
    <sheet name="КПК1217461" sheetId="2" r:id="rId1"/>
  </sheets>
  <definedNames>
    <definedName name="_xlnm.Print_Area" localSheetId="0">КПК1217461!$A$1:$BM$130</definedName>
  </definedNames>
  <calcPr calcId="152511"/>
</workbook>
</file>

<file path=xl/calcChain.xml><?xml version="1.0" encoding="utf-8"?>
<calcChain xmlns="http://schemas.openxmlformats.org/spreadsheetml/2006/main">
  <c r="AW100" i="2" l="1"/>
  <c r="AW111" i="2" s="1"/>
  <c r="BE111" i="2" s="1"/>
  <c r="AW98" i="2"/>
  <c r="AW109" i="2" s="1"/>
  <c r="BE109" i="2" s="1"/>
  <c r="BE98" i="2"/>
  <c r="AW87" i="2"/>
  <c r="AW91" i="2" s="1"/>
  <c r="BE91" i="2" s="1"/>
  <c r="BS87" i="2"/>
  <c r="AO72" i="2"/>
  <c r="AO78" i="2" s="1"/>
  <c r="BE78" i="2" s="1"/>
  <c r="AO69" i="2"/>
  <c r="AO75" i="2" s="1"/>
  <c r="BE75" i="2" s="1"/>
  <c r="AC48" i="2"/>
  <c r="AC51" i="2"/>
  <c r="AS22" i="2" s="1"/>
  <c r="AS48" i="2"/>
  <c r="BE69" i="2"/>
  <c r="BE70" i="2"/>
  <c r="BE73" i="2"/>
  <c r="AO76" i="2"/>
  <c r="BE76" i="2"/>
  <c r="AO79" i="2"/>
  <c r="BE79" i="2"/>
  <c r="AW85" i="2"/>
  <c r="AW99" i="2"/>
  <c r="BE99" i="2" s="1"/>
  <c r="AW101" i="2"/>
  <c r="BE101" i="2" s="1"/>
  <c r="AW103" i="2"/>
  <c r="BE103" i="2" s="1"/>
  <c r="BE104" i="2"/>
  <c r="BE105" i="2"/>
  <c r="BE106" i="2"/>
  <c r="BE107" i="2"/>
  <c r="AW110" i="2"/>
  <c r="BE110" i="2" s="1"/>
  <c r="AW112" i="2"/>
  <c r="BE112" i="2" s="1"/>
  <c r="A128" i="2"/>
  <c r="AB58" i="2"/>
  <c r="AB60" i="2" s="1"/>
  <c r="AK49" i="2"/>
  <c r="BS85" i="2"/>
  <c r="BE85" i="2"/>
  <c r="AS49" i="2"/>
  <c r="AW89" i="2"/>
  <c r="BE89" i="2" s="1"/>
  <c r="BE100" i="2"/>
  <c r="AW97" i="2"/>
  <c r="AW114" i="2" s="1"/>
  <c r="BE114" i="2" s="1"/>
  <c r="BE97" i="2"/>
  <c r="AK50" i="2" l="1"/>
  <c r="BE87" i="2"/>
  <c r="AO68" i="2"/>
  <c r="BE68" i="2" s="1"/>
  <c r="BE72" i="2"/>
  <c r="AS50" i="2" l="1"/>
  <c r="AK51" i="2"/>
  <c r="AJ58" i="2" l="1"/>
  <c r="I23" i="2"/>
  <c r="U22" i="2" s="1"/>
  <c r="AS51" i="2"/>
  <c r="AJ60" i="2" l="1"/>
  <c r="AR60" i="2" s="1"/>
  <c r="AR58" i="2"/>
</calcChain>
</file>

<file path=xl/comments1.xml><?xml version="1.0" encoding="utf-8"?>
<comments xmlns="http://schemas.openxmlformats.org/spreadsheetml/2006/main">
  <authors>
    <author>S_Smal</author>
  </authors>
  <commentList>
    <comment ref="BS87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різниця орієнтовної площі в титулі на початок року та відкоригованої площі відповідно до документації </t>
        </r>
      </text>
    </comment>
  </commentList>
</comments>
</file>

<file path=xl/sharedStrings.xml><?xml version="1.0" encoding="utf-8"?>
<sst xmlns="http://schemas.openxmlformats.org/spreadsheetml/2006/main" count="209" uniqueCount="118">
  <si>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</si>
  <si>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</si>
  <si>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</si>
  <si>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</si>
  <si>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</si>
  <si>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</si>
  <si>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</si>
  <si>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</si>
  <si>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</si>
  <si>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</si>
  <si>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</si>
  <si>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</si>
  <si>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</si>
  <si>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</si>
  <si>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</si>
  <si>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</si>
  <si>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</si>
  <si>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</si>
  <si>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</si>
  <si>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</si>
  <si>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</si>
  <si>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</si>
  <si>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</si>
  <si>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</si>
  <si>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</si>
  <si>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</si>
  <si>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</si>
  <si>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</si>
  <si>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</si>
  <si>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</si>
  <si>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</si>
  <si>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</si>
  <si>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</si>
  <si>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</si>
  <si>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</si>
  <si>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</si>
  <si>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</si>
  <si>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</si>
  <si>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</si>
  <si>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</si>
  <si>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</si>
  <si>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</si>
  <si>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</si>
  <si>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</si>
  <si>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</si>
  <si>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</si>
  <si>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</si>
  <si>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</si>
  <si>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</si>
  <si>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</si>
  <si>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</si>
  <si>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Забезпечення проведення поточного ремонту об'єктів транспортної інфраструктури</t>
  </si>
  <si>
    <t>Забезпечення проведення капітального ремонту об'єктів транспортної інфраструктури</t>
  </si>
  <si>
    <t>Забезпечення утримання об'єктів транспортної інфраструктури</t>
  </si>
  <si>
    <t>УСЬОГО</t>
  </si>
  <si>
    <t>затрат</t>
  </si>
  <si>
    <t>грн.</t>
  </si>
  <si>
    <t>витрати на капітальний ремонт об`єктів транспортної інфраструктури (улаштування тротуарів, велосипедних доріжок та велосмуг)</t>
  </si>
  <si>
    <t>витрати на розробку робочих проектів на капітальний ремонт об’єктів транспортної інфраструктури</t>
  </si>
  <si>
    <t>продукту</t>
  </si>
  <si>
    <t>площа шляхів на яких планується провести поточний ремонт</t>
  </si>
  <si>
    <t>тис.кв.м</t>
  </si>
  <si>
    <t>площа шляхів, на яких планується провести капітальний ремонт</t>
  </si>
  <si>
    <t>од.</t>
  </si>
  <si>
    <t>капітальний ремонт об`єктів транспортної інфраструктури (улаштування тротуарів, велосипедних доріжок та велосмуг)</t>
  </si>
  <si>
    <t>розробка робочих проектів на капітальний ремонт об’єктів транспортної інфраструктури</t>
  </si>
  <si>
    <t>ефективності</t>
  </si>
  <si>
    <t>середні витрати на поточний ремонт 1 кв. м доріг</t>
  </si>
  <si>
    <t>середня вартість 1 кв. м капітального ремонту</t>
  </si>
  <si>
    <t>середні витрати на капітальний ремонт об`єктів транспортної інфраструктури</t>
  </si>
  <si>
    <t>середні витрати на розробку 1 робочого проекту на капітальний ремонт об’єкту транспортної інфраструктури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</si>
  <si>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</si>
  <si>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</si>
  <si>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</si>
  <si>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динаміка відремонтованої за рахунок капітального ремонту площі вулично-дорожньої мережі порівняно з попереднім роком</t>
  </si>
  <si>
    <t>Покращення стану інфраструктури автомобільних доріг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</si>
  <si>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</si>
  <si>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</si>
  <si>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</si>
  <si>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</si>
  <si>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</si>
  <si>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</si>
  <si>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</si>
  <si>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</si>
  <si>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</si>
  <si>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</si>
  <si>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Завдання 1. Забезпечення проведення поточного ремонту об`єктів транспортної інфраструктури</t>
  </si>
  <si>
    <t>Завдання 2. Забезпечення проведення капітального ремонту об`єктів транспортної інфраструктури</t>
  </si>
  <si>
    <t>Завдання 3. Забезпечення утримання об`єктів транспортної інфраструктури</t>
  </si>
  <si>
    <t>обсяг видатків на капітальний ремонт інфраструктури доріг ( в т. ч. доріг масивів індивідуальних забудов)</t>
  </si>
  <si>
    <t>рішення сесії міської ради</t>
  </si>
  <si>
    <t>титульний список</t>
  </si>
  <si>
    <t>розрахунково</t>
  </si>
  <si>
    <t>витрати на встановлення 1 технічного засобу регулювання дорожнього руху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</si>
  <si>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</si>
  <si>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</si>
  <si>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гривень</t>
  </si>
  <si>
    <t xml:space="preserve">титульний список </t>
  </si>
  <si>
    <t>Програма розвитку велоінфраструктури м. Хмельницького на 2017-2025 роки</t>
  </si>
  <si>
    <t xml:space="preserve">встановлення технічних засобів регулювання дорожнього руху  </t>
  </si>
  <si>
    <t>Обсяг видатків, в т.ч.:</t>
  </si>
  <si>
    <t xml:space="preserve">встановлення технічних засобів регулювання дорожнього руху </t>
  </si>
  <si>
    <t>обсяг видатків на проведення поточного ремонту інфраструктури доріг, в т.ч.:</t>
  </si>
  <si>
    <t xml:space="preserve">поточний ремонт вулично-дорожньої мережі </t>
  </si>
  <si>
    <t>поточний ремонт колодязів та решіток мереж зливової каналізації</t>
  </si>
  <si>
    <t>кількість колодязів та решіток мереж зливової каналізації, що планується відремонтувати</t>
  </si>
  <si>
    <t>середні витрати на поточний ремонт 1 од. колодязя та решітки мереж зливової каналізації</t>
  </si>
  <si>
    <t>питома вага кількості колодязів та решіток мереж зливової каналізації, що заплановано відремонтувати до кількості, що необхідно відремонтувати</t>
  </si>
  <si>
    <t>кількість об’єктів транспортної інфраструктури (в т.ч. виготовлення ПКД), які необхідно та планується відремонтувати першочергово, в т.ч.:</t>
  </si>
  <si>
    <t>витрати на улаштування зупинок маршрутних транспортних засобів (розширення проїзної частини для влаштування зупинок)</t>
  </si>
  <si>
    <t>улаштування зупинок маршрутних транспортних засобів (розширення проїзної частини для влаштування зупинок)</t>
  </si>
  <si>
    <t>середні витрати на улаштування 1 об’єкту (розширення проїзної частини для влаштування зупинок)</t>
  </si>
  <si>
    <t>темп зростання витрат на утримання об`єктів транспортної інфраструктури порівняно з попереднім періодом</t>
  </si>
  <si>
    <t>рази</t>
  </si>
  <si>
    <t>Наказ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</si>
  <si>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 , Програма розвитку велоінфраструктури м. Хмельницького на 2017-2025 роки, рішення другої сесії Хмельницької міської ради від 23.12.2020 № 14 "Про бюджет Хмельницької міської територіальної громади на 2021 рік", рішення  п`ятої сесії Хмельницької міської ради від 21.04.2021 № 27 "Про внесення змін до бюджету Хмельницької міської територіальної громади на 2021 рік", рішення виконавчого комітету Хмельницької міської ради від 27.05.2021  № 496 "Про надання дозволу управлінню комунальної інфраструктури та фінансовому управлінню на внесення змін до паспортів бюджетних програм"</t>
  </si>
  <si>
    <t>Заступник начальника управління комунальної інфраструктури – начальник відділу інженерних мереж та комунікацій</t>
  </si>
  <si>
    <t>В. ГУРСЬКИЙ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</si>
</sst>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0.000"/>
    <numFmt numFmtId="180" formatCode="#,##0.0"/>
    <numFmt numFmtId="181" formatCode="#,##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4" fontId="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right"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181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14" fontId="2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</cellXfs>
  <cellStyles count="1">
    <cellStyle name="Звичайни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130"/>
  <sheetViews>
    <sheetView tabSelected="1" view="pageBreakPreview" topLeftCell="A106" zoomScaleNormal="100" zoomScaleSheetLayoutView="100" workbookViewId="0">
      <selection activeCell="A128" sqref="A128:H1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3.1406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9" t="s">
        <v>22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">
      <c r="AO3" s="122" t="s">
        <v>114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77" ht="32.1" customHeight="1" x14ac:dyDescent="0.25">
      <c r="AO4" s="120" t="s">
        <v>85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121" t="s">
        <v>10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24">
        <v>44350</v>
      </c>
      <c r="AP7" s="123"/>
      <c r="AQ7" s="123"/>
      <c r="AR7" s="123"/>
      <c r="AS7" s="123"/>
      <c r="AT7" s="123"/>
      <c r="AU7" s="123"/>
      <c r="AV7" s="1" t="s">
        <v>49</v>
      </c>
      <c r="AW7" s="123">
        <v>139</v>
      </c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77" x14ac:dyDescent="0.2">
      <c r="AO8" s="26"/>
      <c r="AP8" s="26"/>
      <c r="AQ8" s="26"/>
      <c r="AR8" s="26"/>
      <c r="AS8" s="26"/>
      <c r="AT8" s="26"/>
      <c r="AU8" s="26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63" t="s">
        <v>11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10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4" t="s">
        <v>39</v>
      </c>
      <c r="B13" s="60">
        <v>1400000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23"/>
      <c r="N13" s="64" t="s">
        <v>84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24"/>
      <c r="AU13" s="60" t="s">
        <v>78</v>
      </c>
      <c r="AV13" s="61"/>
      <c r="AW13" s="61"/>
      <c r="AX13" s="61"/>
      <c r="AY13" s="61"/>
      <c r="AZ13" s="61"/>
      <c r="BA13" s="61"/>
      <c r="BB13" s="61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2"/>
      <c r="B14" s="62" t="s">
        <v>42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9"/>
      <c r="N14" s="59" t="s">
        <v>48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9"/>
      <c r="AU14" s="62" t="s">
        <v>41</v>
      </c>
      <c r="AV14" s="62"/>
      <c r="AW14" s="62"/>
      <c r="AX14" s="62"/>
      <c r="AY14" s="62"/>
      <c r="AZ14" s="62"/>
      <c r="BA14" s="62"/>
      <c r="BB14" s="6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5" customHeight="1" x14ac:dyDescent="0.2">
      <c r="A16" s="25" t="s">
        <v>4</v>
      </c>
      <c r="B16" s="60">
        <v>1410000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23"/>
      <c r="N16" s="64" t="s">
        <v>84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24"/>
      <c r="AU16" s="60" t="s">
        <v>78</v>
      </c>
      <c r="AV16" s="61"/>
      <c r="AW16" s="61"/>
      <c r="AX16" s="61"/>
      <c r="AY16" s="61"/>
      <c r="AZ16" s="61"/>
      <c r="BA16" s="61"/>
      <c r="BB16" s="61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4" customHeight="1" x14ac:dyDescent="0.2">
      <c r="A17" s="21"/>
      <c r="B17" s="62" t="s">
        <v>42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9"/>
      <c r="N17" s="59" t="s">
        <v>47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9"/>
      <c r="AU17" s="62" t="s">
        <v>41</v>
      </c>
      <c r="AV17" s="62"/>
      <c r="AW17" s="62"/>
      <c r="AX17" s="62"/>
      <c r="AY17" s="62"/>
      <c r="AZ17" s="62"/>
      <c r="BA17" s="62"/>
      <c r="BB17" s="62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42.75" customHeight="1" x14ac:dyDescent="0.2">
      <c r="A19" s="14" t="s">
        <v>40</v>
      </c>
      <c r="B19" s="66">
        <v>1417461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38"/>
      <c r="N19" s="66" t="s">
        <v>82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37"/>
      <c r="AA19" s="66" t="s">
        <v>83</v>
      </c>
      <c r="AB19" s="67"/>
      <c r="AC19" s="67"/>
      <c r="AD19" s="67"/>
      <c r="AE19" s="67"/>
      <c r="AF19" s="67"/>
      <c r="AG19" s="67"/>
      <c r="AH19" s="67"/>
      <c r="AI19" s="67"/>
      <c r="AJ19" s="37"/>
      <c r="AK19" s="67" t="s">
        <v>81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15"/>
      <c r="BE19" s="66" t="s">
        <v>79</v>
      </c>
      <c r="BF19" s="67"/>
      <c r="BG19" s="67"/>
      <c r="BH19" s="67"/>
      <c r="BI19" s="67"/>
      <c r="BJ19" s="67"/>
      <c r="BK19" s="67"/>
      <c r="BL19" s="67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25.5" customHeight="1" x14ac:dyDescent="0.2">
      <c r="B20" s="65" t="s">
        <v>42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43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7"/>
      <c r="AA20" s="71" t="s">
        <v>44</v>
      </c>
      <c r="AB20" s="71"/>
      <c r="AC20" s="71"/>
      <c r="AD20" s="71"/>
      <c r="AE20" s="71"/>
      <c r="AF20" s="71"/>
      <c r="AG20" s="71"/>
      <c r="AH20" s="71"/>
      <c r="AI20" s="71"/>
      <c r="AJ20" s="17"/>
      <c r="AK20" s="68" t="s">
        <v>45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17"/>
      <c r="BE20" s="65" t="s">
        <v>46</v>
      </c>
      <c r="BF20" s="65"/>
      <c r="BG20" s="65"/>
      <c r="BH20" s="65"/>
      <c r="BI20" s="65"/>
      <c r="BJ20" s="65"/>
      <c r="BK20" s="65"/>
      <c r="BL20" s="65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79" t="s">
        <v>36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9">
        <f>AS22+I23</f>
        <v>117532594.03</v>
      </c>
      <c r="V22" s="69"/>
      <c r="W22" s="69"/>
      <c r="X22" s="69"/>
      <c r="Y22" s="69"/>
      <c r="Z22" s="69"/>
      <c r="AA22" s="69"/>
      <c r="AB22" s="69"/>
      <c r="AC22" s="69"/>
      <c r="AD22" s="69"/>
      <c r="AE22" s="101" t="s">
        <v>37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69">
        <f>AC51</f>
        <v>52868366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0" t="s">
        <v>13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5">
      <c r="A23" s="70" t="s">
        <v>12</v>
      </c>
      <c r="B23" s="70"/>
      <c r="C23" s="70"/>
      <c r="D23" s="70"/>
      <c r="E23" s="70"/>
      <c r="F23" s="70"/>
      <c r="G23" s="70"/>
      <c r="H23" s="70"/>
      <c r="I23" s="69">
        <f>AK51</f>
        <v>64664228.030000001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 t="s">
        <v>14</v>
      </c>
      <c r="U23" s="70"/>
      <c r="V23" s="70"/>
      <c r="W23" s="7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00" t="s">
        <v>24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96" customHeight="1" x14ac:dyDescent="0.25">
      <c r="A26" s="125" t="s">
        <v>115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70" t="s">
        <v>23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2.5" customHeight="1" x14ac:dyDescent="0.2">
      <c r="A29" s="58" t="s">
        <v>18</v>
      </c>
      <c r="B29" s="58"/>
      <c r="C29" s="58"/>
      <c r="D29" s="58"/>
      <c r="E29" s="58"/>
      <c r="F29" s="58"/>
      <c r="G29" s="46" t="s">
        <v>27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8" customHeight="1" x14ac:dyDescent="0.2">
      <c r="A30" s="58">
        <v>1</v>
      </c>
      <c r="B30" s="58"/>
      <c r="C30" s="58"/>
      <c r="D30" s="58"/>
      <c r="E30" s="58"/>
      <c r="F30" s="58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8" customHeight="1" x14ac:dyDescent="0.2">
      <c r="A31" s="58">
        <v>1</v>
      </c>
      <c r="B31" s="58"/>
      <c r="C31" s="58"/>
      <c r="D31" s="58"/>
      <c r="E31" s="58"/>
      <c r="F31" s="58"/>
      <c r="G31" s="107" t="s">
        <v>50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70" t="s">
        <v>25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79" ht="15.95" customHeight="1" x14ac:dyDescent="0.2">
      <c r="A34" s="90" t="s">
        <v>75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79" ht="15.75" customHeight="1" x14ac:dyDescent="0.2">
      <c r="A36" s="70" t="s">
        <v>26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20.25" customHeight="1" x14ac:dyDescent="0.2">
      <c r="A37" s="58" t="s">
        <v>18</v>
      </c>
      <c r="B37" s="58"/>
      <c r="C37" s="58"/>
      <c r="D37" s="58"/>
      <c r="E37" s="58"/>
      <c r="F37" s="58"/>
      <c r="G37" s="46" t="s">
        <v>15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79" ht="18" customHeight="1" x14ac:dyDescent="0.2">
      <c r="A38" s="58">
        <v>1</v>
      </c>
      <c r="B38" s="58"/>
      <c r="C38" s="58"/>
      <c r="D38" s="58"/>
      <c r="E38" s="58"/>
      <c r="F38" s="58"/>
      <c r="G38" s="46">
        <v>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8" customHeight="1" x14ac:dyDescent="0.2">
      <c r="A39" s="58">
        <v>1</v>
      </c>
      <c r="B39" s="58"/>
      <c r="C39" s="58"/>
      <c r="D39" s="58"/>
      <c r="E39" s="58"/>
      <c r="F39" s="58"/>
      <c r="G39" s="81" t="s">
        <v>86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  <c r="CA39" s="1" t="s">
        <v>6</v>
      </c>
    </row>
    <row r="40" spans="1:79" ht="18" customHeight="1" x14ac:dyDescent="0.2">
      <c r="A40" s="58">
        <v>2</v>
      </c>
      <c r="B40" s="58"/>
      <c r="C40" s="58"/>
      <c r="D40" s="58"/>
      <c r="E40" s="58"/>
      <c r="F40" s="58"/>
      <c r="G40" s="81" t="s">
        <v>87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79" ht="18" customHeight="1" x14ac:dyDescent="0.2">
      <c r="A41" s="58">
        <v>3</v>
      </c>
      <c r="B41" s="58"/>
      <c r="C41" s="58"/>
      <c r="D41" s="58"/>
      <c r="E41" s="58"/>
      <c r="F41" s="58"/>
      <c r="G41" s="81" t="s">
        <v>88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79" ht="15.7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">
      <c r="A43" s="70" t="s">
        <v>28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80" t="s">
        <v>96</v>
      </c>
      <c r="AT44" s="80"/>
      <c r="AU44" s="80"/>
      <c r="AV44" s="80"/>
      <c r="AW44" s="80"/>
      <c r="AX44" s="80"/>
      <c r="AY44" s="80"/>
      <c r="AZ44" s="80"/>
      <c r="BA44" s="31"/>
      <c r="BB44" s="31"/>
      <c r="BC44" s="31"/>
      <c r="BD44" s="31"/>
      <c r="BE44" s="31"/>
      <c r="BF44" s="31"/>
      <c r="BG44" s="31"/>
      <c r="BH44" s="31"/>
      <c r="BI44" s="27"/>
      <c r="BJ44" s="27"/>
      <c r="BK44" s="27"/>
      <c r="BL44" s="27"/>
    </row>
    <row r="45" spans="1:79" ht="15.95" customHeight="1" x14ac:dyDescent="0.25">
      <c r="A45" s="58" t="s">
        <v>18</v>
      </c>
      <c r="B45" s="58"/>
      <c r="C45" s="58"/>
      <c r="D45" s="73" t="s">
        <v>16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58" t="s">
        <v>19</v>
      </c>
      <c r="AD45" s="58"/>
      <c r="AE45" s="58"/>
      <c r="AF45" s="58"/>
      <c r="AG45" s="58"/>
      <c r="AH45" s="58"/>
      <c r="AI45" s="58"/>
      <c r="AJ45" s="58"/>
      <c r="AK45" s="58" t="s">
        <v>20</v>
      </c>
      <c r="AL45" s="58"/>
      <c r="AM45" s="58"/>
      <c r="AN45" s="58"/>
      <c r="AO45" s="58"/>
      <c r="AP45" s="58"/>
      <c r="AQ45" s="58"/>
      <c r="AR45" s="58"/>
      <c r="AS45" s="58" t="s">
        <v>17</v>
      </c>
      <c r="AT45" s="58"/>
      <c r="AU45" s="58"/>
      <c r="AV45" s="58"/>
      <c r="AW45" s="58"/>
      <c r="AX45" s="58"/>
      <c r="AY45" s="58"/>
      <c r="AZ45" s="58"/>
      <c r="BA45" s="29"/>
      <c r="BB45" s="29"/>
      <c r="BC45" s="29"/>
      <c r="BD45" s="29"/>
      <c r="BE45" s="29"/>
      <c r="BF45" s="29"/>
      <c r="BG45" s="29"/>
      <c r="BH45" s="29"/>
      <c r="BI45" s="32"/>
      <c r="BJ45" s="32"/>
      <c r="BK45" s="32"/>
      <c r="BL45" s="32"/>
    </row>
    <row r="46" spans="1:79" ht="29.1" customHeight="1" x14ac:dyDescent="0.25">
      <c r="A46" s="58"/>
      <c r="B46" s="58"/>
      <c r="C46" s="58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29"/>
      <c r="BB46" s="29"/>
      <c r="BC46" s="29"/>
      <c r="BD46" s="29"/>
      <c r="BE46" s="29"/>
      <c r="BF46" s="29"/>
      <c r="BG46" s="29"/>
      <c r="BH46" s="29"/>
      <c r="BI46" s="32"/>
      <c r="BJ46" s="32"/>
      <c r="BK46" s="32"/>
      <c r="BL46" s="32"/>
    </row>
    <row r="47" spans="1:79" ht="18" customHeight="1" x14ac:dyDescent="0.25">
      <c r="A47" s="58">
        <v>1</v>
      </c>
      <c r="B47" s="58"/>
      <c r="C47" s="58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29"/>
      <c r="BB47" s="29"/>
      <c r="BC47" s="29"/>
      <c r="BD47" s="29"/>
      <c r="BE47" s="29"/>
      <c r="BF47" s="29"/>
      <c r="BG47" s="29"/>
      <c r="BH47" s="29"/>
      <c r="BI47" s="32"/>
      <c r="BJ47" s="32"/>
      <c r="BK47" s="32"/>
      <c r="BL47" s="32"/>
    </row>
    <row r="48" spans="1:79" ht="34.5" customHeight="1" x14ac:dyDescent="0.25">
      <c r="A48" s="58">
        <v>1</v>
      </c>
      <c r="B48" s="58"/>
      <c r="C48" s="58"/>
      <c r="D48" s="81" t="s">
        <v>51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53">
        <f>48273558+4594808</f>
        <v>52868366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>
        <f>AC48+AK48</f>
        <v>52868366</v>
      </c>
      <c r="AT48" s="53"/>
      <c r="AU48" s="53"/>
      <c r="AV48" s="53"/>
      <c r="AW48" s="53"/>
      <c r="AX48" s="53"/>
      <c r="AY48" s="53"/>
      <c r="AZ48" s="53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  <c r="CA48" s="1" t="s">
        <v>7</v>
      </c>
    </row>
    <row r="49" spans="1:79" ht="35.25" customHeight="1" x14ac:dyDescent="0.25">
      <c r="A49" s="58">
        <v>2</v>
      </c>
      <c r="B49" s="58"/>
      <c r="C49" s="58"/>
      <c r="D49" s="81" t="s">
        <v>52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53"/>
      <c r="AD49" s="53"/>
      <c r="AE49" s="53"/>
      <c r="AF49" s="53"/>
      <c r="AG49" s="53"/>
      <c r="AH49" s="53"/>
      <c r="AI49" s="53"/>
      <c r="AJ49" s="53"/>
      <c r="AK49" s="53">
        <f>AW85</f>
        <v>57019228.030000001</v>
      </c>
      <c r="AL49" s="53"/>
      <c r="AM49" s="53"/>
      <c r="AN49" s="53"/>
      <c r="AO49" s="53"/>
      <c r="AP49" s="53"/>
      <c r="AQ49" s="53"/>
      <c r="AR49" s="53"/>
      <c r="AS49" s="53">
        <f>AC49+AK49</f>
        <v>57019228.030000001</v>
      </c>
      <c r="AT49" s="53"/>
      <c r="AU49" s="53"/>
      <c r="AV49" s="53"/>
      <c r="AW49" s="53"/>
      <c r="AX49" s="53"/>
      <c r="AY49" s="53"/>
      <c r="AZ49" s="53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18" customHeight="1" x14ac:dyDescent="0.25">
      <c r="A50" s="58">
        <v>3</v>
      </c>
      <c r="B50" s="58"/>
      <c r="C50" s="58"/>
      <c r="D50" s="81" t="s">
        <v>53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53"/>
      <c r="AD50" s="53"/>
      <c r="AE50" s="53"/>
      <c r="AF50" s="53"/>
      <c r="AG50" s="53"/>
      <c r="AH50" s="53"/>
      <c r="AI50" s="53"/>
      <c r="AJ50" s="53"/>
      <c r="AK50" s="53">
        <f>AW97</f>
        <v>7645000</v>
      </c>
      <c r="AL50" s="53"/>
      <c r="AM50" s="53"/>
      <c r="AN50" s="53"/>
      <c r="AO50" s="53"/>
      <c r="AP50" s="53"/>
      <c r="AQ50" s="53"/>
      <c r="AR50" s="53"/>
      <c r="AS50" s="53">
        <f>AC50+AK50</f>
        <v>7645000</v>
      </c>
      <c r="AT50" s="53"/>
      <c r="AU50" s="53"/>
      <c r="AV50" s="53"/>
      <c r="AW50" s="53"/>
      <c r="AX50" s="53"/>
      <c r="AY50" s="53"/>
      <c r="AZ50" s="53"/>
      <c r="BA50" s="34"/>
      <c r="BB50" s="34"/>
      <c r="BC50" s="34"/>
      <c r="BD50" s="34"/>
      <c r="BE50" s="34"/>
      <c r="BF50" s="34"/>
      <c r="BG50" s="34"/>
      <c r="BH50" s="34"/>
      <c r="BI50" s="32"/>
      <c r="BJ50" s="32"/>
      <c r="BK50" s="32"/>
      <c r="BL50" s="32"/>
    </row>
    <row r="51" spans="1:79" s="2" customFormat="1" ht="18" customHeight="1" x14ac:dyDescent="0.25">
      <c r="A51" s="110"/>
      <c r="B51" s="110"/>
      <c r="C51" s="110"/>
      <c r="D51" s="111" t="s">
        <v>54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52">
        <f>AC48</f>
        <v>52868366</v>
      </c>
      <c r="AD51" s="52"/>
      <c r="AE51" s="52"/>
      <c r="AF51" s="52"/>
      <c r="AG51" s="52"/>
      <c r="AH51" s="52"/>
      <c r="AI51" s="52"/>
      <c r="AJ51" s="52"/>
      <c r="AK51" s="52">
        <f>SUM(AK48:AR50)</f>
        <v>64664228.030000001</v>
      </c>
      <c r="AL51" s="52"/>
      <c r="AM51" s="52"/>
      <c r="AN51" s="52"/>
      <c r="AO51" s="52"/>
      <c r="AP51" s="52"/>
      <c r="AQ51" s="52"/>
      <c r="AR51" s="52"/>
      <c r="AS51" s="52">
        <f>AC51+AK51</f>
        <v>117532594.03</v>
      </c>
      <c r="AT51" s="52"/>
      <c r="AU51" s="52"/>
      <c r="AV51" s="52"/>
      <c r="AW51" s="52"/>
      <c r="AX51" s="52"/>
      <c r="AY51" s="52"/>
      <c r="AZ51" s="52"/>
      <c r="BA51" s="35"/>
      <c r="BB51" s="35"/>
      <c r="BC51" s="35"/>
      <c r="BD51" s="35"/>
      <c r="BE51" s="35"/>
      <c r="BF51" s="35"/>
      <c r="BG51" s="35"/>
      <c r="BH51" s="35"/>
      <c r="BI51" s="33"/>
      <c r="BJ51" s="33"/>
      <c r="BK51" s="33"/>
      <c r="BL51" s="33"/>
    </row>
    <row r="52" spans="1:79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79" ht="15.75" customHeight="1" x14ac:dyDescent="0.2">
      <c r="A53" s="100" t="s">
        <v>29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</row>
    <row r="54" spans="1:79" ht="1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80" t="s">
        <v>96</v>
      </c>
      <c r="AS54" s="80"/>
      <c r="AT54" s="80"/>
      <c r="AU54" s="80"/>
      <c r="AV54" s="80"/>
      <c r="AW54" s="80"/>
      <c r="AX54" s="80"/>
      <c r="AY54" s="80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15.95" customHeight="1" x14ac:dyDescent="0.25">
      <c r="A55" s="58" t="s">
        <v>18</v>
      </c>
      <c r="B55" s="58"/>
      <c r="C55" s="58"/>
      <c r="D55" s="73" t="s">
        <v>21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58" t="s">
        <v>19</v>
      </c>
      <c r="AC55" s="58"/>
      <c r="AD55" s="58"/>
      <c r="AE55" s="58"/>
      <c r="AF55" s="58"/>
      <c r="AG55" s="58"/>
      <c r="AH55" s="58"/>
      <c r="AI55" s="58"/>
      <c r="AJ55" s="58" t="s">
        <v>20</v>
      </c>
      <c r="AK55" s="58"/>
      <c r="AL55" s="58"/>
      <c r="AM55" s="58"/>
      <c r="AN55" s="58"/>
      <c r="AO55" s="58"/>
      <c r="AP55" s="58"/>
      <c r="AQ55" s="58"/>
      <c r="AR55" s="58" t="s">
        <v>17</v>
      </c>
      <c r="AS55" s="58"/>
      <c r="AT55" s="58"/>
      <c r="AU55" s="58"/>
      <c r="AV55" s="58"/>
      <c r="AW55" s="58"/>
      <c r="AX55" s="58"/>
      <c r="AY55" s="58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29.1" customHeight="1" x14ac:dyDescent="0.25">
      <c r="A56" s="58"/>
      <c r="B56" s="58"/>
      <c r="C56" s="58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5.75" customHeight="1" x14ac:dyDescent="0.25">
      <c r="A57" s="58">
        <v>1</v>
      </c>
      <c r="B57" s="58"/>
      <c r="C57" s="58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49.5" customHeight="1" x14ac:dyDescent="0.25">
      <c r="A58" s="58">
        <v>1</v>
      </c>
      <c r="B58" s="58"/>
      <c r="C58" s="58"/>
      <c r="D58" s="81" t="s">
        <v>95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>
        <f>AC51</f>
        <v>52868366</v>
      </c>
      <c r="AC58" s="85"/>
      <c r="AD58" s="85"/>
      <c r="AE58" s="85"/>
      <c r="AF58" s="85"/>
      <c r="AG58" s="85"/>
      <c r="AH58" s="85"/>
      <c r="AI58" s="86"/>
      <c r="AJ58" s="84">
        <f>AK51</f>
        <v>64664228.030000001</v>
      </c>
      <c r="AK58" s="85"/>
      <c r="AL58" s="85"/>
      <c r="AM58" s="85"/>
      <c r="AN58" s="85"/>
      <c r="AO58" s="85"/>
      <c r="AP58" s="85"/>
      <c r="AQ58" s="86"/>
      <c r="AR58" s="84">
        <f>AB58+AJ58</f>
        <v>117532594.03</v>
      </c>
      <c r="AS58" s="85"/>
      <c r="AT58" s="85"/>
      <c r="AU58" s="85"/>
      <c r="AV58" s="85"/>
      <c r="AW58" s="85"/>
      <c r="AX58" s="85"/>
      <c r="AY58" s="86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8</v>
      </c>
    </row>
    <row r="59" spans="1:79" ht="34.5" customHeight="1" x14ac:dyDescent="0.25">
      <c r="A59" s="58">
        <v>2</v>
      </c>
      <c r="B59" s="58"/>
      <c r="C59" s="58"/>
      <c r="D59" s="81" t="s">
        <v>98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7"/>
      <c r="AC59" s="88"/>
      <c r="AD59" s="88"/>
      <c r="AE59" s="88"/>
      <c r="AF59" s="88"/>
      <c r="AG59" s="88"/>
      <c r="AH59" s="88"/>
      <c r="AI59" s="89"/>
      <c r="AJ59" s="87"/>
      <c r="AK59" s="88"/>
      <c r="AL59" s="88"/>
      <c r="AM59" s="88"/>
      <c r="AN59" s="88"/>
      <c r="AO59" s="88"/>
      <c r="AP59" s="88"/>
      <c r="AQ59" s="89"/>
      <c r="AR59" s="87"/>
      <c r="AS59" s="88"/>
      <c r="AT59" s="88"/>
      <c r="AU59" s="88"/>
      <c r="AV59" s="88"/>
      <c r="AW59" s="88"/>
      <c r="AX59" s="88"/>
      <c r="AY59" s="89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79" s="2" customFormat="1" ht="17.25" customHeight="1" x14ac:dyDescent="0.25">
      <c r="A60" s="110"/>
      <c r="B60" s="110"/>
      <c r="C60" s="110"/>
      <c r="D60" s="111" t="s">
        <v>17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52">
        <f>AB58</f>
        <v>52868366</v>
      </c>
      <c r="AC60" s="52"/>
      <c r="AD60" s="52"/>
      <c r="AE60" s="52"/>
      <c r="AF60" s="52"/>
      <c r="AG60" s="52"/>
      <c r="AH60" s="52"/>
      <c r="AI60" s="52"/>
      <c r="AJ60" s="52">
        <f>AJ58</f>
        <v>64664228.030000001</v>
      </c>
      <c r="AK60" s="52"/>
      <c r="AL60" s="52"/>
      <c r="AM60" s="52"/>
      <c r="AN60" s="52"/>
      <c r="AO60" s="52"/>
      <c r="AP60" s="52"/>
      <c r="AQ60" s="52"/>
      <c r="AR60" s="52">
        <f>AB60+AJ60</f>
        <v>117532594.03</v>
      </c>
      <c r="AS60" s="52"/>
      <c r="AT60" s="52"/>
      <c r="AU60" s="52"/>
      <c r="AV60" s="52"/>
      <c r="AW60" s="52"/>
      <c r="AX60" s="52"/>
      <c r="AY60" s="52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79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15.75" customHeight="1" x14ac:dyDescent="0.2">
      <c r="A62" s="70" t="s">
        <v>30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79" ht="34.5" customHeight="1" x14ac:dyDescent="0.2">
      <c r="A64" s="58" t="s">
        <v>18</v>
      </c>
      <c r="B64" s="58"/>
      <c r="C64" s="58"/>
      <c r="D64" s="58"/>
      <c r="E64" s="58"/>
      <c r="F64" s="58"/>
      <c r="G64" s="46" t="s">
        <v>31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58" t="s">
        <v>2</v>
      </c>
      <c r="AA64" s="58"/>
      <c r="AB64" s="58"/>
      <c r="AC64" s="58"/>
      <c r="AD64" s="58"/>
      <c r="AE64" s="58" t="s">
        <v>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46" t="s">
        <v>19</v>
      </c>
      <c r="AP64" s="47"/>
      <c r="AQ64" s="47"/>
      <c r="AR64" s="47"/>
      <c r="AS64" s="47"/>
      <c r="AT64" s="47"/>
      <c r="AU64" s="47"/>
      <c r="AV64" s="48"/>
      <c r="AW64" s="46" t="s">
        <v>20</v>
      </c>
      <c r="AX64" s="47"/>
      <c r="AY64" s="47"/>
      <c r="AZ64" s="47"/>
      <c r="BA64" s="47"/>
      <c r="BB64" s="47"/>
      <c r="BC64" s="47"/>
      <c r="BD64" s="48"/>
      <c r="BE64" s="46" t="s">
        <v>17</v>
      </c>
      <c r="BF64" s="47"/>
      <c r="BG64" s="47"/>
      <c r="BH64" s="47"/>
      <c r="BI64" s="47"/>
      <c r="BJ64" s="47"/>
      <c r="BK64" s="47"/>
      <c r="BL64" s="48"/>
    </row>
    <row r="65" spans="1:79" ht="15.75" customHeight="1" x14ac:dyDescent="0.2">
      <c r="A65" s="58">
        <v>1</v>
      </c>
      <c r="B65" s="58"/>
      <c r="C65" s="58"/>
      <c r="D65" s="58"/>
      <c r="E65" s="58"/>
      <c r="F65" s="58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79" ht="18" customHeight="1" x14ac:dyDescent="0.2">
      <c r="A66" s="46"/>
      <c r="B66" s="47"/>
      <c r="C66" s="47"/>
      <c r="D66" s="47"/>
      <c r="E66" s="47"/>
      <c r="F66" s="48"/>
      <c r="G66" s="49" t="s">
        <v>86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6"/>
      <c r="AP66" s="47"/>
      <c r="AQ66" s="47"/>
      <c r="AR66" s="47"/>
      <c r="AS66" s="47"/>
      <c r="AT66" s="47"/>
      <c r="AU66" s="47"/>
      <c r="AV66" s="48"/>
      <c r="AW66" s="46"/>
      <c r="AX66" s="47"/>
      <c r="AY66" s="47"/>
      <c r="AZ66" s="47"/>
      <c r="BA66" s="47"/>
      <c r="BB66" s="47"/>
      <c r="BC66" s="47"/>
      <c r="BD66" s="48"/>
      <c r="BE66" s="46"/>
      <c r="BF66" s="47"/>
      <c r="BG66" s="47"/>
      <c r="BH66" s="47"/>
      <c r="BI66" s="47"/>
      <c r="BJ66" s="47"/>
      <c r="BK66" s="47"/>
      <c r="BL66" s="48"/>
    </row>
    <row r="67" spans="1:79" s="2" customFormat="1" ht="17.25" customHeight="1" x14ac:dyDescent="0.2">
      <c r="A67" s="110">
        <v>0</v>
      </c>
      <c r="B67" s="110"/>
      <c r="C67" s="110"/>
      <c r="D67" s="110"/>
      <c r="E67" s="110"/>
      <c r="F67" s="110"/>
      <c r="G67" s="95" t="s">
        <v>55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102"/>
      <c r="AA67" s="102"/>
      <c r="AB67" s="102"/>
      <c r="AC67" s="102"/>
      <c r="AD67" s="102"/>
      <c r="AE67" s="106"/>
      <c r="AF67" s="106"/>
      <c r="AG67" s="106"/>
      <c r="AH67" s="106"/>
      <c r="AI67" s="106"/>
      <c r="AJ67" s="106"/>
      <c r="AK67" s="106"/>
      <c r="AL67" s="106"/>
      <c r="AM67" s="106"/>
      <c r="AN67" s="95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CA67" s="2" t="s">
        <v>9</v>
      </c>
    </row>
    <row r="68" spans="1:79" ht="34.5" customHeight="1" x14ac:dyDescent="0.2">
      <c r="A68" s="58">
        <v>0</v>
      </c>
      <c r="B68" s="58"/>
      <c r="C68" s="58"/>
      <c r="D68" s="58"/>
      <c r="E68" s="58"/>
      <c r="F68" s="58"/>
      <c r="G68" s="107" t="s">
        <v>102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91" t="s">
        <v>56</v>
      </c>
      <c r="AA68" s="91"/>
      <c r="AB68" s="91"/>
      <c r="AC68" s="91"/>
      <c r="AD68" s="91"/>
      <c r="AE68" s="92" t="s">
        <v>90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53">
        <f>AO69+AO70</f>
        <v>52868366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>AO68+AW68</f>
        <v>52868366</v>
      </c>
      <c r="BF68" s="53"/>
      <c r="BG68" s="53"/>
      <c r="BH68" s="53"/>
      <c r="BI68" s="53"/>
      <c r="BJ68" s="53"/>
      <c r="BK68" s="53"/>
      <c r="BL68" s="53"/>
    </row>
    <row r="69" spans="1:79" ht="20.25" customHeight="1" x14ac:dyDescent="0.2">
      <c r="A69" s="58"/>
      <c r="B69" s="58"/>
      <c r="C69" s="58"/>
      <c r="D69" s="58"/>
      <c r="E69" s="58"/>
      <c r="F69" s="58"/>
      <c r="G69" s="107" t="s">
        <v>103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1" t="s">
        <v>56</v>
      </c>
      <c r="AA69" s="91"/>
      <c r="AB69" s="91"/>
      <c r="AC69" s="91"/>
      <c r="AD69" s="91"/>
      <c r="AE69" s="92" t="s">
        <v>91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139">
        <f>46565558+4594808</f>
        <v>51160366</v>
      </c>
      <c r="AP69" s="140"/>
      <c r="AQ69" s="140"/>
      <c r="AR69" s="140"/>
      <c r="AS69" s="140"/>
      <c r="AT69" s="140"/>
      <c r="AU69" s="140"/>
      <c r="AV69" s="141"/>
      <c r="AW69" s="53"/>
      <c r="AX69" s="53"/>
      <c r="AY69" s="53"/>
      <c r="AZ69" s="53"/>
      <c r="BA69" s="53"/>
      <c r="BB69" s="53"/>
      <c r="BC69" s="53"/>
      <c r="BD69" s="53"/>
      <c r="BE69" s="53">
        <f>AO69+AW69</f>
        <v>51160366</v>
      </c>
      <c r="BF69" s="53"/>
      <c r="BG69" s="53"/>
      <c r="BH69" s="53"/>
      <c r="BI69" s="53"/>
      <c r="BJ69" s="53"/>
      <c r="BK69" s="53"/>
      <c r="BL69" s="53"/>
    </row>
    <row r="70" spans="1:79" ht="34.5" customHeight="1" x14ac:dyDescent="0.2">
      <c r="A70" s="58">
        <v>0</v>
      </c>
      <c r="B70" s="58"/>
      <c r="C70" s="58"/>
      <c r="D70" s="58"/>
      <c r="E70" s="58"/>
      <c r="F70" s="58"/>
      <c r="G70" s="147" t="s">
        <v>104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9"/>
      <c r="Z70" s="91" t="s">
        <v>56</v>
      </c>
      <c r="AA70" s="91"/>
      <c r="AB70" s="91"/>
      <c r="AC70" s="91"/>
      <c r="AD70" s="91"/>
      <c r="AE70" s="92" t="s">
        <v>91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139">
        <v>1708000</v>
      </c>
      <c r="AP70" s="140"/>
      <c r="AQ70" s="140"/>
      <c r="AR70" s="140"/>
      <c r="AS70" s="140"/>
      <c r="AT70" s="140"/>
      <c r="AU70" s="140"/>
      <c r="AV70" s="141"/>
      <c r="AW70" s="53"/>
      <c r="AX70" s="53"/>
      <c r="AY70" s="53"/>
      <c r="AZ70" s="53"/>
      <c r="BA70" s="53"/>
      <c r="BB70" s="53"/>
      <c r="BC70" s="53"/>
      <c r="BD70" s="53"/>
      <c r="BE70" s="53">
        <f>AO70+AW70</f>
        <v>1708000</v>
      </c>
      <c r="BF70" s="53"/>
      <c r="BG70" s="53"/>
      <c r="BH70" s="53"/>
      <c r="BI70" s="53"/>
      <c r="BJ70" s="53"/>
      <c r="BK70" s="53"/>
      <c r="BL70" s="53"/>
    </row>
    <row r="71" spans="1:79" s="2" customFormat="1" ht="18" customHeight="1" x14ac:dyDescent="0.2">
      <c r="A71" s="110">
        <v>0</v>
      </c>
      <c r="B71" s="110"/>
      <c r="C71" s="110"/>
      <c r="D71" s="110"/>
      <c r="E71" s="110"/>
      <c r="F71" s="110"/>
      <c r="G71" s="95" t="s">
        <v>59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2"/>
      <c r="Z71" s="102"/>
      <c r="AA71" s="102"/>
      <c r="AB71" s="102"/>
      <c r="AC71" s="102"/>
      <c r="AD71" s="102"/>
      <c r="AE71" s="103"/>
      <c r="AF71" s="104"/>
      <c r="AG71" s="104"/>
      <c r="AH71" s="104"/>
      <c r="AI71" s="104"/>
      <c r="AJ71" s="104"/>
      <c r="AK71" s="104"/>
      <c r="AL71" s="104"/>
      <c r="AM71" s="104"/>
      <c r="AN71" s="105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2" spans="1:79" ht="33.75" customHeight="1" x14ac:dyDescent="0.2">
      <c r="A72" s="58">
        <v>0</v>
      </c>
      <c r="B72" s="58"/>
      <c r="C72" s="58"/>
      <c r="D72" s="58"/>
      <c r="E72" s="58"/>
      <c r="F72" s="58"/>
      <c r="G72" s="107" t="s">
        <v>60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91" t="s">
        <v>61</v>
      </c>
      <c r="AA72" s="91"/>
      <c r="AB72" s="91"/>
      <c r="AC72" s="91"/>
      <c r="AD72" s="91"/>
      <c r="AE72" s="92" t="s">
        <v>91</v>
      </c>
      <c r="AF72" s="93"/>
      <c r="AG72" s="93"/>
      <c r="AH72" s="93"/>
      <c r="AI72" s="93"/>
      <c r="AJ72" s="93"/>
      <c r="AK72" s="93"/>
      <c r="AL72" s="93"/>
      <c r="AM72" s="93"/>
      <c r="AN72" s="94"/>
      <c r="AO72" s="118">
        <f>98.396+1</f>
        <v>99.396000000000001</v>
      </c>
      <c r="AP72" s="118"/>
      <c r="AQ72" s="118"/>
      <c r="AR72" s="118"/>
      <c r="AS72" s="118"/>
      <c r="AT72" s="118"/>
      <c r="AU72" s="118"/>
      <c r="AV72" s="118"/>
      <c r="AW72" s="53"/>
      <c r="AX72" s="53"/>
      <c r="AY72" s="53"/>
      <c r="AZ72" s="53"/>
      <c r="BA72" s="53"/>
      <c r="BB72" s="53"/>
      <c r="BC72" s="53"/>
      <c r="BD72" s="53"/>
      <c r="BE72" s="144">
        <f>AO72+AW72</f>
        <v>99.396000000000001</v>
      </c>
      <c r="BF72" s="144"/>
      <c r="BG72" s="144"/>
      <c r="BH72" s="144"/>
      <c r="BI72" s="144"/>
      <c r="BJ72" s="144"/>
      <c r="BK72" s="144"/>
      <c r="BL72" s="144"/>
    </row>
    <row r="73" spans="1:79" ht="33.75" customHeight="1" x14ac:dyDescent="0.2">
      <c r="A73" s="58"/>
      <c r="B73" s="58"/>
      <c r="C73" s="58"/>
      <c r="D73" s="58"/>
      <c r="E73" s="58"/>
      <c r="F73" s="58"/>
      <c r="G73" s="133" t="s">
        <v>105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92" t="s">
        <v>63</v>
      </c>
      <c r="AA73" s="142"/>
      <c r="AB73" s="142"/>
      <c r="AC73" s="142"/>
      <c r="AD73" s="143"/>
      <c r="AE73" s="92" t="s">
        <v>91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137">
        <v>152</v>
      </c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>
        <f>AO73+AW73</f>
        <v>152</v>
      </c>
      <c r="BF73" s="137"/>
      <c r="BG73" s="137"/>
      <c r="BH73" s="137"/>
      <c r="BI73" s="137"/>
      <c r="BJ73" s="137"/>
      <c r="BK73" s="137"/>
      <c r="BL73" s="137"/>
    </row>
    <row r="74" spans="1:79" s="2" customFormat="1" ht="17.25" customHeight="1" x14ac:dyDescent="0.2">
      <c r="A74" s="110">
        <v>0</v>
      </c>
      <c r="B74" s="110"/>
      <c r="C74" s="110"/>
      <c r="D74" s="110"/>
      <c r="E74" s="110"/>
      <c r="F74" s="110"/>
      <c r="G74" s="95" t="s">
        <v>66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102"/>
      <c r="AA74" s="102"/>
      <c r="AB74" s="102"/>
      <c r="AC74" s="102"/>
      <c r="AD74" s="102"/>
      <c r="AE74" s="103"/>
      <c r="AF74" s="104"/>
      <c r="AG74" s="104"/>
      <c r="AH74" s="104"/>
      <c r="AI74" s="104"/>
      <c r="AJ74" s="104"/>
      <c r="AK74" s="104"/>
      <c r="AL74" s="104"/>
      <c r="AM74" s="104"/>
      <c r="AN74" s="105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79" ht="18.75" customHeight="1" x14ac:dyDescent="0.2">
      <c r="A75" s="58">
        <v>0</v>
      </c>
      <c r="B75" s="58"/>
      <c r="C75" s="58"/>
      <c r="D75" s="58"/>
      <c r="E75" s="58"/>
      <c r="F75" s="58"/>
      <c r="G75" s="107" t="s">
        <v>67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91" t="s">
        <v>56</v>
      </c>
      <c r="AA75" s="91"/>
      <c r="AB75" s="91"/>
      <c r="AC75" s="91"/>
      <c r="AD75" s="91"/>
      <c r="AE75" s="92" t="s">
        <v>92</v>
      </c>
      <c r="AF75" s="93"/>
      <c r="AG75" s="93"/>
      <c r="AH75" s="93"/>
      <c r="AI75" s="93"/>
      <c r="AJ75" s="93"/>
      <c r="AK75" s="93"/>
      <c r="AL75" s="93"/>
      <c r="AM75" s="93"/>
      <c r="AN75" s="94"/>
      <c r="AO75" s="53">
        <f>AO69/AO72/1000</f>
        <v>514.71252364280247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>
        <f>AO75+AW75</f>
        <v>514.71252364280247</v>
      </c>
      <c r="BF75" s="53"/>
      <c r="BG75" s="53"/>
      <c r="BH75" s="53"/>
      <c r="BI75" s="53"/>
      <c r="BJ75" s="53"/>
      <c r="BK75" s="53"/>
      <c r="BL75" s="53"/>
    </row>
    <row r="76" spans="1:79" ht="33.75" customHeight="1" x14ac:dyDescent="0.2">
      <c r="A76" s="58">
        <v>0</v>
      </c>
      <c r="B76" s="58"/>
      <c r="C76" s="58"/>
      <c r="D76" s="58"/>
      <c r="E76" s="58"/>
      <c r="F76" s="58"/>
      <c r="G76" s="133" t="s">
        <v>106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91" t="s">
        <v>56</v>
      </c>
      <c r="AA76" s="91"/>
      <c r="AB76" s="91"/>
      <c r="AC76" s="91"/>
      <c r="AD76" s="91"/>
      <c r="AE76" s="92" t="s">
        <v>92</v>
      </c>
      <c r="AF76" s="93"/>
      <c r="AG76" s="93"/>
      <c r="AH76" s="93"/>
      <c r="AI76" s="93"/>
      <c r="AJ76" s="93"/>
      <c r="AK76" s="93"/>
      <c r="AL76" s="93"/>
      <c r="AM76" s="93"/>
      <c r="AN76" s="94"/>
      <c r="AO76" s="53">
        <f>AO70/AO73</f>
        <v>11236.842105263158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>
        <f>AO76+AW76</f>
        <v>11236.842105263158</v>
      </c>
      <c r="BF76" s="53"/>
      <c r="BG76" s="53"/>
      <c r="BH76" s="53"/>
      <c r="BI76" s="53"/>
      <c r="BJ76" s="53"/>
      <c r="BK76" s="53"/>
      <c r="BL76" s="53"/>
    </row>
    <row r="77" spans="1:79" s="2" customFormat="1" ht="17.25" customHeight="1" x14ac:dyDescent="0.2">
      <c r="A77" s="110">
        <v>0</v>
      </c>
      <c r="B77" s="110"/>
      <c r="C77" s="110"/>
      <c r="D77" s="110"/>
      <c r="E77" s="110"/>
      <c r="F77" s="110"/>
      <c r="G77" s="95" t="s">
        <v>71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102"/>
      <c r="AA77" s="102"/>
      <c r="AB77" s="102"/>
      <c r="AC77" s="102"/>
      <c r="AD77" s="102"/>
      <c r="AE77" s="103"/>
      <c r="AF77" s="104"/>
      <c r="AG77" s="104"/>
      <c r="AH77" s="104"/>
      <c r="AI77" s="104"/>
      <c r="AJ77" s="104"/>
      <c r="AK77" s="104"/>
      <c r="AL77" s="104"/>
      <c r="AM77" s="104"/>
      <c r="AN77" s="105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49.5" customHeight="1" x14ac:dyDescent="0.2">
      <c r="A78" s="58">
        <v>0</v>
      </c>
      <c r="B78" s="58"/>
      <c r="C78" s="58"/>
      <c r="D78" s="58"/>
      <c r="E78" s="58"/>
      <c r="F78" s="58"/>
      <c r="G78" s="107" t="s">
        <v>72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91" t="s">
        <v>73</v>
      </c>
      <c r="AA78" s="91"/>
      <c r="AB78" s="91"/>
      <c r="AC78" s="91"/>
      <c r="AD78" s="91"/>
      <c r="AE78" s="92" t="s">
        <v>92</v>
      </c>
      <c r="AF78" s="93"/>
      <c r="AG78" s="93"/>
      <c r="AH78" s="93"/>
      <c r="AI78" s="93"/>
      <c r="AJ78" s="93"/>
      <c r="AK78" s="93"/>
      <c r="AL78" s="93"/>
      <c r="AM78" s="93"/>
      <c r="AN78" s="94"/>
      <c r="AO78" s="54">
        <f>AO72/(18.76017+44.629+26.23883)*100</f>
        <v>110.89837997054495</v>
      </c>
      <c r="AP78" s="54"/>
      <c r="AQ78" s="54"/>
      <c r="AR78" s="54"/>
      <c r="AS78" s="54"/>
      <c r="AT78" s="54"/>
      <c r="AU78" s="54"/>
      <c r="AV78" s="54"/>
      <c r="AW78" s="53"/>
      <c r="AX78" s="53"/>
      <c r="AY78" s="53"/>
      <c r="AZ78" s="53"/>
      <c r="BA78" s="53"/>
      <c r="BB78" s="53"/>
      <c r="BC78" s="53"/>
      <c r="BD78" s="53"/>
      <c r="BE78" s="53">
        <f>AO78+AW78</f>
        <v>110.89837997054495</v>
      </c>
      <c r="BF78" s="53"/>
      <c r="BG78" s="53"/>
      <c r="BH78" s="53"/>
      <c r="BI78" s="53"/>
      <c r="BJ78" s="53"/>
      <c r="BK78" s="53"/>
      <c r="BL78" s="53"/>
    </row>
    <row r="79" spans="1:79" ht="53.25" customHeight="1" x14ac:dyDescent="0.2">
      <c r="A79" s="58"/>
      <c r="B79" s="58"/>
      <c r="C79" s="58"/>
      <c r="D79" s="58"/>
      <c r="E79" s="58"/>
      <c r="F79" s="58"/>
      <c r="G79" s="107" t="s">
        <v>107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91" t="s">
        <v>73</v>
      </c>
      <c r="AA79" s="91"/>
      <c r="AB79" s="91"/>
      <c r="AC79" s="91"/>
      <c r="AD79" s="91"/>
      <c r="AE79" s="92" t="s">
        <v>92</v>
      </c>
      <c r="AF79" s="93"/>
      <c r="AG79" s="93"/>
      <c r="AH79" s="93"/>
      <c r="AI79" s="93"/>
      <c r="AJ79" s="93"/>
      <c r="AK79" s="93"/>
      <c r="AL79" s="93"/>
      <c r="AM79" s="93"/>
      <c r="AN79" s="94"/>
      <c r="AO79" s="54">
        <f>AO73/152*100</f>
        <v>100</v>
      </c>
      <c r="AP79" s="54"/>
      <c r="AQ79" s="54"/>
      <c r="AR79" s="54"/>
      <c r="AS79" s="54"/>
      <c r="AT79" s="54"/>
      <c r="AU79" s="54"/>
      <c r="AV79" s="54"/>
      <c r="AW79" s="53"/>
      <c r="AX79" s="53"/>
      <c r="AY79" s="53"/>
      <c r="AZ79" s="53"/>
      <c r="BA79" s="53"/>
      <c r="BB79" s="53"/>
      <c r="BC79" s="53"/>
      <c r="BD79" s="53"/>
      <c r="BE79" s="53">
        <f>AO79+AW79</f>
        <v>100</v>
      </c>
      <c r="BF79" s="53"/>
      <c r="BG79" s="53"/>
      <c r="BH79" s="53"/>
      <c r="BI79" s="53"/>
      <c r="BJ79" s="53"/>
      <c r="BK79" s="53"/>
      <c r="BL79" s="53"/>
    </row>
    <row r="80" spans="1:79" ht="15.7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1" spans="1:71" ht="34.5" customHeight="1" x14ac:dyDescent="0.2">
      <c r="A81" s="58" t="s">
        <v>18</v>
      </c>
      <c r="B81" s="58"/>
      <c r="C81" s="58"/>
      <c r="D81" s="58"/>
      <c r="E81" s="58"/>
      <c r="F81" s="58"/>
      <c r="G81" s="46" t="s">
        <v>31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58" t="s">
        <v>2</v>
      </c>
      <c r="AA81" s="58"/>
      <c r="AB81" s="58"/>
      <c r="AC81" s="58"/>
      <c r="AD81" s="58"/>
      <c r="AE81" s="58" t="s">
        <v>1</v>
      </c>
      <c r="AF81" s="58"/>
      <c r="AG81" s="58"/>
      <c r="AH81" s="58"/>
      <c r="AI81" s="58"/>
      <c r="AJ81" s="58"/>
      <c r="AK81" s="58"/>
      <c r="AL81" s="58"/>
      <c r="AM81" s="58"/>
      <c r="AN81" s="58"/>
      <c r="AO81" s="46" t="s">
        <v>19</v>
      </c>
      <c r="AP81" s="47"/>
      <c r="AQ81" s="47"/>
      <c r="AR81" s="47"/>
      <c r="AS81" s="47"/>
      <c r="AT81" s="47"/>
      <c r="AU81" s="47"/>
      <c r="AV81" s="48"/>
      <c r="AW81" s="46" t="s">
        <v>20</v>
      </c>
      <c r="AX81" s="47"/>
      <c r="AY81" s="47"/>
      <c r="AZ81" s="47"/>
      <c r="BA81" s="47"/>
      <c r="BB81" s="47"/>
      <c r="BC81" s="47"/>
      <c r="BD81" s="48"/>
      <c r="BE81" s="46" t="s">
        <v>17</v>
      </c>
      <c r="BF81" s="47"/>
      <c r="BG81" s="47"/>
      <c r="BH81" s="47"/>
      <c r="BI81" s="47"/>
      <c r="BJ81" s="47"/>
      <c r="BK81" s="47"/>
      <c r="BL81" s="48"/>
    </row>
    <row r="82" spans="1:71" ht="15.75" x14ac:dyDescent="0.2">
      <c r="A82" s="58">
        <v>1</v>
      </c>
      <c r="B82" s="58"/>
      <c r="C82" s="58"/>
      <c r="D82" s="58"/>
      <c r="E82" s="58"/>
      <c r="F82" s="58"/>
      <c r="G82" s="46">
        <v>2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58">
        <v>3</v>
      </c>
      <c r="AA82" s="58"/>
      <c r="AB82" s="58"/>
      <c r="AC82" s="58"/>
      <c r="AD82" s="58"/>
      <c r="AE82" s="58">
        <v>4</v>
      </c>
      <c r="AF82" s="58"/>
      <c r="AG82" s="58"/>
      <c r="AH82" s="58"/>
      <c r="AI82" s="58"/>
      <c r="AJ82" s="58"/>
      <c r="AK82" s="58"/>
      <c r="AL82" s="58"/>
      <c r="AM82" s="58"/>
      <c r="AN82" s="58"/>
      <c r="AO82" s="58">
        <v>5</v>
      </c>
      <c r="AP82" s="58"/>
      <c r="AQ82" s="58"/>
      <c r="AR82" s="58"/>
      <c r="AS82" s="58"/>
      <c r="AT82" s="58"/>
      <c r="AU82" s="58"/>
      <c r="AV82" s="58"/>
      <c r="AW82" s="58">
        <v>6</v>
      </c>
      <c r="AX82" s="58"/>
      <c r="AY82" s="58"/>
      <c r="AZ82" s="58"/>
      <c r="BA82" s="58"/>
      <c r="BB82" s="58"/>
      <c r="BC82" s="58"/>
      <c r="BD82" s="58"/>
      <c r="BE82" s="58">
        <v>7</v>
      </c>
      <c r="BF82" s="58"/>
      <c r="BG82" s="58"/>
      <c r="BH82" s="58"/>
      <c r="BI82" s="58"/>
      <c r="BJ82" s="58"/>
      <c r="BK82" s="58"/>
      <c r="BL82" s="58"/>
    </row>
    <row r="83" spans="1:71" ht="18" customHeight="1" x14ac:dyDescent="0.2">
      <c r="A83" s="46"/>
      <c r="B83" s="47"/>
      <c r="C83" s="47"/>
      <c r="D83" s="47"/>
      <c r="E83" s="47"/>
      <c r="F83" s="48"/>
      <c r="G83" s="49" t="s">
        <v>87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1"/>
      <c r="AO83" s="46"/>
      <c r="AP83" s="47"/>
      <c r="AQ83" s="47"/>
      <c r="AR83" s="47"/>
      <c r="AS83" s="47"/>
      <c r="AT83" s="47"/>
      <c r="AU83" s="47"/>
      <c r="AV83" s="48"/>
      <c r="AW83" s="46"/>
      <c r="AX83" s="47"/>
      <c r="AY83" s="47"/>
      <c r="AZ83" s="47"/>
      <c r="BA83" s="47"/>
      <c r="BB83" s="47"/>
      <c r="BC83" s="47"/>
      <c r="BD83" s="48"/>
      <c r="BE83" s="46"/>
      <c r="BF83" s="47"/>
      <c r="BG83" s="47"/>
      <c r="BH83" s="47"/>
      <c r="BI83" s="47"/>
      <c r="BJ83" s="47"/>
      <c r="BK83" s="47"/>
      <c r="BL83" s="48"/>
    </row>
    <row r="84" spans="1:71" ht="15.75" x14ac:dyDescent="0.2">
      <c r="A84" s="110">
        <v>0</v>
      </c>
      <c r="B84" s="110"/>
      <c r="C84" s="110"/>
      <c r="D84" s="110"/>
      <c r="E84" s="110"/>
      <c r="F84" s="110"/>
      <c r="G84" s="95" t="s">
        <v>55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7"/>
      <c r="Z84" s="102"/>
      <c r="AA84" s="102"/>
      <c r="AB84" s="102"/>
      <c r="AC84" s="102"/>
      <c r="AD84" s="102"/>
      <c r="AE84" s="106"/>
      <c r="AF84" s="106"/>
      <c r="AG84" s="106"/>
      <c r="AH84" s="106"/>
      <c r="AI84" s="106"/>
      <c r="AJ84" s="106"/>
      <c r="AK84" s="106"/>
      <c r="AL84" s="106"/>
      <c r="AM84" s="106"/>
      <c r="AN84" s="95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71" ht="34.5" customHeight="1" x14ac:dyDescent="0.2">
      <c r="A85" s="58">
        <v>0</v>
      </c>
      <c r="B85" s="58"/>
      <c r="C85" s="58"/>
      <c r="D85" s="58"/>
      <c r="E85" s="58"/>
      <c r="F85" s="58"/>
      <c r="G85" s="81" t="s">
        <v>89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91" t="s">
        <v>56</v>
      </c>
      <c r="AA85" s="91"/>
      <c r="AB85" s="91"/>
      <c r="AC85" s="91"/>
      <c r="AD85" s="91"/>
      <c r="AE85" s="92" t="s">
        <v>90</v>
      </c>
      <c r="AF85" s="93"/>
      <c r="AG85" s="93"/>
      <c r="AH85" s="93"/>
      <c r="AI85" s="93"/>
      <c r="AJ85" s="93"/>
      <c r="AK85" s="93"/>
      <c r="AL85" s="93"/>
      <c r="AM85" s="93"/>
      <c r="AN85" s="94"/>
      <c r="AO85" s="53"/>
      <c r="AP85" s="53"/>
      <c r="AQ85" s="53"/>
      <c r="AR85" s="53"/>
      <c r="AS85" s="53"/>
      <c r="AT85" s="53"/>
      <c r="AU85" s="53"/>
      <c r="AV85" s="53"/>
      <c r="AW85" s="53">
        <f>69287021+127015.03-12394808</f>
        <v>57019228.030000001</v>
      </c>
      <c r="AX85" s="53"/>
      <c r="AY85" s="53"/>
      <c r="AZ85" s="53"/>
      <c r="BA85" s="53"/>
      <c r="BB85" s="53"/>
      <c r="BC85" s="53"/>
      <c r="BD85" s="53"/>
      <c r="BE85" s="53">
        <f t="shared" ref="BE85:BE91" si="0">AO85+AW85</f>
        <v>57019228.030000001</v>
      </c>
      <c r="BF85" s="53"/>
      <c r="BG85" s="53"/>
      <c r="BH85" s="53"/>
      <c r="BI85" s="53"/>
      <c r="BJ85" s="53"/>
      <c r="BK85" s="53"/>
      <c r="BL85" s="53"/>
      <c r="BS85" s="45">
        <f>AW85-127015.03</f>
        <v>56892213</v>
      </c>
    </row>
    <row r="86" spans="1:71" ht="17.25" customHeight="1" x14ac:dyDescent="0.2">
      <c r="A86" s="110">
        <v>0</v>
      </c>
      <c r="B86" s="110"/>
      <c r="C86" s="110"/>
      <c r="D86" s="110"/>
      <c r="E86" s="110"/>
      <c r="F86" s="110"/>
      <c r="G86" s="111" t="s">
        <v>59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102"/>
      <c r="AA86" s="102"/>
      <c r="AB86" s="102"/>
      <c r="AC86" s="102"/>
      <c r="AD86" s="102"/>
      <c r="AE86" s="103"/>
      <c r="AF86" s="104"/>
      <c r="AG86" s="104"/>
      <c r="AH86" s="104"/>
      <c r="AI86" s="104"/>
      <c r="AJ86" s="104"/>
      <c r="AK86" s="104"/>
      <c r="AL86" s="104"/>
      <c r="AM86" s="104"/>
      <c r="AN86" s="105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71" ht="33.75" customHeight="1" x14ac:dyDescent="0.2">
      <c r="A87" s="58">
        <v>0</v>
      </c>
      <c r="B87" s="58"/>
      <c r="C87" s="58"/>
      <c r="D87" s="58"/>
      <c r="E87" s="58"/>
      <c r="F87" s="58"/>
      <c r="G87" s="81" t="s">
        <v>62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91" t="s">
        <v>61</v>
      </c>
      <c r="AA87" s="91"/>
      <c r="AB87" s="91"/>
      <c r="AC87" s="91"/>
      <c r="AD87" s="91"/>
      <c r="AE87" s="92" t="s">
        <v>91</v>
      </c>
      <c r="AF87" s="93"/>
      <c r="AG87" s="93"/>
      <c r="AH87" s="93"/>
      <c r="AI87" s="93"/>
      <c r="AJ87" s="93"/>
      <c r="AK87" s="93"/>
      <c r="AL87" s="93"/>
      <c r="AM87" s="93"/>
      <c r="AN87" s="94"/>
      <c r="AO87" s="53"/>
      <c r="AP87" s="53"/>
      <c r="AQ87" s="53"/>
      <c r="AR87" s="53"/>
      <c r="AS87" s="53"/>
      <c r="AT87" s="53"/>
      <c r="AU87" s="53"/>
      <c r="AV87" s="53"/>
      <c r="AW87" s="98">
        <f>30.554+8.3+0.278-1.827-2.939</f>
        <v>34.366</v>
      </c>
      <c r="AX87" s="98"/>
      <c r="AY87" s="98"/>
      <c r="AZ87" s="98"/>
      <c r="BA87" s="98"/>
      <c r="BB87" s="98"/>
      <c r="BC87" s="98"/>
      <c r="BD87" s="98"/>
      <c r="BE87" s="53">
        <f t="shared" si="0"/>
        <v>34.366</v>
      </c>
      <c r="BF87" s="53"/>
      <c r="BG87" s="53"/>
      <c r="BH87" s="53"/>
      <c r="BI87" s="53"/>
      <c r="BJ87" s="53"/>
      <c r="BK87" s="53"/>
      <c r="BL87" s="53"/>
      <c r="BS87" s="1">
        <f>30.554-28.727</f>
        <v>1.8269999999999982</v>
      </c>
    </row>
    <row r="88" spans="1:71" ht="17.25" customHeight="1" x14ac:dyDescent="0.2">
      <c r="A88" s="110">
        <v>0</v>
      </c>
      <c r="B88" s="110"/>
      <c r="C88" s="110"/>
      <c r="D88" s="110"/>
      <c r="E88" s="110"/>
      <c r="F88" s="110"/>
      <c r="G88" s="111" t="s">
        <v>66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102"/>
      <c r="AA88" s="102"/>
      <c r="AB88" s="102"/>
      <c r="AC88" s="102"/>
      <c r="AD88" s="102"/>
      <c r="AE88" s="103"/>
      <c r="AF88" s="104"/>
      <c r="AG88" s="104"/>
      <c r="AH88" s="104"/>
      <c r="AI88" s="104"/>
      <c r="AJ88" s="104"/>
      <c r="AK88" s="104"/>
      <c r="AL88" s="104"/>
      <c r="AM88" s="104"/>
      <c r="AN88" s="105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71" ht="24" customHeight="1" x14ac:dyDescent="0.2">
      <c r="A89" s="58">
        <v>0</v>
      </c>
      <c r="B89" s="58"/>
      <c r="C89" s="58"/>
      <c r="D89" s="58"/>
      <c r="E89" s="58"/>
      <c r="F89" s="58"/>
      <c r="G89" s="107" t="s">
        <v>68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91" t="s">
        <v>56</v>
      </c>
      <c r="AA89" s="91"/>
      <c r="AB89" s="91"/>
      <c r="AC89" s="91"/>
      <c r="AD89" s="91"/>
      <c r="AE89" s="92" t="s">
        <v>92</v>
      </c>
      <c r="AF89" s="93"/>
      <c r="AG89" s="93"/>
      <c r="AH89" s="93"/>
      <c r="AI89" s="93"/>
      <c r="AJ89" s="93"/>
      <c r="AK89" s="93"/>
      <c r="AL89" s="93"/>
      <c r="AM89" s="93"/>
      <c r="AN89" s="94"/>
      <c r="AO89" s="53"/>
      <c r="AP89" s="53"/>
      <c r="AQ89" s="53"/>
      <c r="AR89" s="53"/>
      <c r="AS89" s="53"/>
      <c r="AT89" s="53"/>
      <c r="AU89" s="53"/>
      <c r="AV89" s="53"/>
      <c r="AW89" s="53">
        <f>AW85/AW87/1000</f>
        <v>1659.1755813885818</v>
      </c>
      <c r="AX89" s="53"/>
      <c r="AY89" s="53"/>
      <c r="AZ89" s="53"/>
      <c r="BA89" s="53"/>
      <c r="BB89" s="53"/>
      <c r="BC89" s="53"/>
      <c r="BD89" s="53"/>
      <c r="BE89" s="53">
        <f t="shared" si="0"/>
        <v>1659.1755813885818</v>
      </c>
      <c r="BF89" s="53"/>
      <c r="BG89" s="53"/>
      <c r="BH89" s="53"/>
      <c r="BI89" s="53"/>
      <c r="BJ89" s="53"/>
      <c r="BK89" s="53"/>
      <c r="BL89" s="53"/>
    </row>
    <row r="90" spans="1:71" ht="15.75" x14ac:dyDescent="0.2">
      <c r="A90" s="110">
        <v>0</v>
      </c>
      <c r="B90" s="110"/>
      <c r="C90" s="110"/>
      <c r="D90" s="110"/>
      <c r="E90" s="110"/>
      <c r="F90" s="110"/>
      <c r="G90" s="111" t="s">
        <v>71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102"/>
      <c r="AA90" s="102"/>
      <c r="AB90" s="102"/>
      <c r="AC90" s="102"/>
      <c r="AD90" s="102"/>
      <c r="AE90" s="103"/>
      <c r="AF90" s="104"/>
      <c r="AG90" s="104"/>
      <c r="AH90" s="104"/>
      <c r="AI90" s="104"/>
      <c r="AJ90" s="104"/>
      <c r="AK90" s="104"/>
      <c r="AL90" s="104"/>
      <c r="AM90" s="104"/>
      <c r="AN90" s="105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</row>
    <row r="91" spans="1:71" ht="49.5" customHeight="1" x14ac:dyDescent="0.2">
      <c r="A91" s="58">
        <v>0</v>
      </c>
      <c r="B91" s="58"/>
      <c r="C91" s="58"/>
      <c r="D91" s="58"/>
      <c r="E91" s="58"/>
      <c r="F91" s="58"/>
      <c r="G91" s="81" t="s">
        <v>74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  <c r="Z91" s="91" t="s">
        <v>73</v>
      </c>
      <c r="AA91" s="91"/>
      <c r="AB91" s="91"/>
      <c r="AC91" s="91"/>
      <c r="AD91" s="91"/>
      <c r="AE91" s="92" t="s">
        <v>92</v>
      </c>
      <c r="AF91" s="93"/>
      <c r="AG91" s="93"/>
      <c r="AH91" s="93"/>
      <c r="AI91" s="93"/>
      <c r="AJ91" s="93"/>
      <c r="AK91" s="93"/>
      <c r="AL91" s="93"/>
      <c r="AM91" s="93"/>
      <c r="AN91" s="94"/>
      <c r="AO91" s="53"/>
      <c r="AP91" s="53"/>
      <c r="AQ91" s="53"/>
      <c r="AR91" s="53"/>
      <c r="AS91" s="53"/>
      <c r="AT91" s="53"/>
      <c r="AU91" s="53"/>
      <c r="AV91" s="53"/>
      <c r="AW91" s="72">
        <f>AW87/(21.686+5.064+4.706+5.006+2.204)*100</f>
        <v>88.87911860549319</v>
      </c>
      <c r="AX91" s="72"/>
      <c r="AY91" s="72"/>
      <c r="AZ91" s="72"/>
      <c r="BA91" s="72"/>
      <c r="BB91" s="72"/>
      <c r="BC91" s="72"/>
      <c r="BD91" s="72"/>
      <c r="BE91" s="53">
        <f t="shared" si="0"/>
        <v>88.87911860549319</v>
      </c>
      <c r="BF91" s="53"/>
      <c r="BG91" s="53"/>
      <c r="BH91" s="53"/>
      <c r="BI91" s="53"/>
      <c r="BJ91" s="53"/>
      <c r="BK91" s="53"/>
      <c r="BL91" s="53"/>
    </row>
    <row r="92" spans="1:71" ht="11.25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</row>
    <row r="93" spans="1:71" ht="35.25" customHeight="1" x14ac:dyDescent="0.2">
      <c r="A93" s="58" t="s">
        <v>18</v>
      </c>
      <c r="B93" s="58"/>
      <c r="C93" s="58"/>
      <c r="D93" s="58"/>
      <c r="E93" s="58"/>
      <c r="F93" s="58"/>
      <c r="G93" s="46" t="s">
        <v>31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58" t="s">
        <v>2</v>
      </c>
      <c r="AA93" s="58"/>
      <c r="AB93" s="58"/>
      <c r="AC93" s="58"/>
      <c r="AD93" s="58"/>
      <c r="AE93" s="58" t="s">
        <v>1</v>
      </c>
      <c r="AF93" s="58"/>
      <c r="AG93" s="58"/>
      <c r="AH93" s="58"/>
      <c r="AI93" s="58"/>
      <c r="AJ93" s="58"/>
      <c r="AK93" s="58"/>
      <c r="AL93" s="58"/>
      <c r="AM93" s="58"/>
      <c r="AN93" s="58"/>
      <c r="AO93" s="46" t="s">
        <v>19</v>
      </c>
      <c r="AP93" s="47"/>
      <c r="AQ93" s="47"/>
      <c r="AR93" s="47"/>
      <c r="AS93" s="47"/>
      <c r="AT93" s="47"/>
      <c r="AU93" s="47"/>
      <c r="AV93" s="48"/>
      <c r="AW93" s="46" t="s">
        <v>20</v>
      </c>
      <c r="AX93" s="47"/>
      <c r="AY93" s="47"/>
      <c r="AZ93" s="47"/>
      <c r="BA93" s="47"/>
      <c r="BB93" s="47"/>
      <c r="BC93" s="47"/>
      <c r="BD93" s="48"/>
      <c r="BE93" s="46" t="s">
        <v>17</v>
      </c>
      <c r="BF93" s="47"/>
      <c r="BG93" s="47"/>
      <c r="BH93" s="47"/>
      <c r="BI93" s="47"/>
      <c r="BJ93" s="47"/>
      <c r="BK93" s="47"/>
      <c r="BL93" s="48"/>
    </row>
    <row r="94" spans="1:71" ht="15.75" x14ac:dyDescent="0.2">
      <c r="A94" s="58">
        <v>1</v>
      </c>
      <c r="B94" s="58"/>
      <c r="C94" s="58"/>
      <c r="D94" s="58"/>
      <c r="E94" s="58"/>
      <c r="F94" s="58"/>
      <c r="G94" s="46">
        <v>2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58">
        <v>3</v>
      </c>
      <c r="AA94" s="58"/>
      <c r="AB94" s="58"/>
      <c r="AC94" s="58"/>
      <c r="AD94" s="58"/>
      <c r="AE94" s="58">
        <v>4</v>
      </c>
      <c r="AF94" s="58"/>
      <c r="AG94" s="58"/>
      <c r="AH94" s="58"/>
      <c r="AI94" s="58"/>
      <c r="AJ94" s="58"/>
      <c r="AK94" s="58"/>
      <c r="AL94" s="58"/>
      <c r="AM94" s="58"/>
      <c r="AN94" s="58"/>
      <c r="AO94" s="58">
        <v>5</v>
      </c>
      <c r="AP94" s="58"/>
      <c r="AQ94" s="58"/>
      <c r="AR94" s="58"/>
      <c r="AS94" s="58"/>
      <c r="AT94" s="58"/>
      <c r="AU94" s="58"/>
      <c r="AV94" s="58"/>
      <c r="AW94" s="58">
        <v>6</v>
      </c>
      <c r="AX94" s="58"/>
      <c r="AY94" s="58"/>
      <c r="AZ94" s="58"/>
      <c r="BA94" s="58"/>
      <c r="BB94" s="58"/>
      <c r="BC94" s="58"/>
      <c r="BD94" s="58"/>
      <c r="BE94" s="58">
        <v>7</v>
      </c>
      <c r="BF94" s="58"/>
      <c r="BG94" s="58"/>
      <c r="BH94" s="58"/>
      <c r="BI94" s="58"/>
      <c r="BJ94" s="58"/>
      <c r="BK94" s="58"/>
      <c r="BL94" s="58"/>
    </row>
    <row r="95" spans="1:71" ht="18" customHeight="1" x14ac:dyDescent="0.2">
      <c r="A95" s="46"/>
      <c r="B95" s="47"/>
      <c r="C95" s="47"/>
      <c r="D95" s="47"/>
      <c r="E95" s="47"/>
      <c r="F95" s="48"/>
      <c r="G95" s="55" t="s">
        <v>88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7"/>
      <c r="AO95" s="46"/>
      <c r="AP95" s="47"/>
      <c r="AQ95" s="47"/>
      <c r="AR95" s="47"/>
      <c r="AS95" s="47"/>
      <c r="AT95" s="47"/>
      <c r="AU95" s="47"/>
      <c r="AV95" s="48"/>
      <c r="AW95" s="46"/>
      <c r="AX95" s="47"/>
      <c r="AY95" s="47"/>
      <c r="AZ95" s="47"/>
      <c r="BA95" s="47"/>
      <c r="BB95" s="47"/>
      <c r="BC95" s="47"/>
      <c r="BD95" s="48"/>
      <c r="BE95" s="46"/>
      <c r="BF95" s="47"/>
      <c r="BG95" s="47"/>
      <c r="BH95" s="47"/>
      <c r="BI95" s="47"/>
      <c r="BJ95" s="47"/>
      <c r="BK95" s="47"/>
      <c r="BL95" s="48"/>
    </row>
    <row r="96" spans="1:71" ht="19.5" customHeight="1" x14ac:dyDescent="0.2">
      <c r="A96" s="110">
        <v>0</v>
      </c>
      <c r="B96" s="110"/>
      <c r="C96" s="110"/>
      <c r="D96" s="110"/>
      <c r="E96" s="110"/>
      <c r="F96" s="110"/>
      <c r="G96" s="95" t="s">
        <v>55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7"/>
      <c r="Z96" s="102"/>
      <c r="AA96" s="102"/>
      <c r="AB96" s="102"/>
      <c r="AC96" s="102"/>
      <c r="AD96" s="102"/>
      <c r="AE96" s="106"/>
      <c r="AF96" s="106"/>
      <c r="AG96" s="106"/>
      <c r="AH96" s="106"/>
      <c r="AI96" s="106"/>
      <c r="AJ96" s="106"/>
      <c r="AK96" s="106"/>
      <c r="AL96" s="106"/>
      <c r="AM96" s="106"/>
      <c r="AN96" s="95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</row>
    <row r="97" spans="1:64" ht="22.5" customHeight="1" x14ac:dyDescent="0.2">
      <c r="A97" s="58">
        <v>0</v>
      </c>
      <c r="B97" s="58"/>
      <c r="C97" s="58"/>
      <c r="D97" s="58"/>
      <c r="E97" s="58"/>
      <c r="F97" s="58"/>
      <c r="G97" s="107" t="s">
        <v>100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9"/>
      <c r="Z97" s="91" t="s">
        <v>56</v>
      </c>
      <c r="AA97" s="91"/>
      <c r="AB97" s="91"/>
      <c r="AC97" s="91"/>
      <c r="AD97" s="91"/>
      <c r="AE97" s="92" t="s">
        <v>90</v>
      </c>
      <c r="AF97" s="93"/>
      <c r="AG97" s="93"/>
      <c r="AH97" s="93"/>
      <c r="AI97" s="93"/>
      <c r="AJ97" s="93"/>
      <c r="AK97" s="93"/>
      <c r="AL97" s="93"/>
      <c r="AM97" s="93"/>
      <c r="AN97" s="94"/>
      <c r="AO97" s="53"/>
      <c r="AP97" s="53"/>
      <c r="AQ97" s="53"/>
      <c r="AR97" s="53"/>
      <c r="AS97" s="53"/>
      <c r="AT97" s="53"/>
      <c r="AU97" s="53"/>
      <c r="AV97" s="53"/>
      <c r="AW97" s="54">
        <f>SUM(AW98:BD101)</f>
        <v>7645000</v>
      </c>
      <c r="AX97" s="54"/>
      <c r="AY97" s="54"/>
      <c r="AZ97" s="54"/>
      <c r="BA97" s="54"/>
      <c r="BB97" s="54"/>
      <c r="BC97" s="54"/>
      <c r="BD97" s="54"/>
      <c r="BE97" s="53">
        <f>AO97+AW97</f>
        <v>7645000</v>
      </c>
      <c r="BF97" s="53"/>
      <c r="BG97" s="53"/>
      <c r="BH97" s="53"/>
      <c r="BI97" s="53"/>
      <c r="BJ97" s="53"/>
      <c r="BK97" s="53"/>
      <c r="BL97" s="53"/>
    </row>
    <row r="98" spans="1:64" ht="51.75" customHeight="1" x14ac:dyDescent="0.2">
      <c r="A98" s="58">
        <v>0</v>
      </c>
      <c r="B98" s="58"/>
      <c r="C98" s="58"/>
      <c r="D98" s="58"/>
      <c r="E98" s="58"/>
      <c r="F98" s="58"/>
      <c r="G98" s="107" t="s">
        <v>57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9"/>
      <c r="Z98" s="91" t="s">
        <v>56</v>
      </c>
      <c r="AA98" s="91"/>
      <c r="AB98" s="91"/>
      <c r="AC98" s="91"/>
      <c r="AD98" s="91"/>
      <c r="AE98" s="92" t="s">
        <v>91</v>
      </c>
      <c r="AF98" s="93"/>
      <c r="AG98" s="93"/>
      <c r="AH98" s="93"/>
      <c r="AI98" s="93"/>
      <c r="AJ98" s="93"/>
      <c r="AK98" s="93"/>
      <c r="AL98" s="93"/>
      <c r="AM98" s="93"/>
      <c r="AN98" s="94"/>
      <c r="AO98" s="53"/>
      <c r="AP98" s="53"/>
      <c r="AQ98" s="53"/>
      <c r="AR98" s="53"/>
      <c r="AS98" s="53"/>
      <c r="AT98" s="53"/>
      <c r="AU98" s="53"/>
      <c r="AV98" s="53"/>
      <c r="AW98" s="54">
        <f>864840+27540+2565400</f>
        <v>3457780</v>
      </c>
      <c r="AX98" s="54"/>
      <c r="AY98" s="54"/>
      <c r="AZ98" s="54"/>
      <c r="BA98" s="54"/>
      <c r="BB98" s="54"/>
      <c r="BC98" s="54"/>
      <c r="BD98" s="54"/>
      <c r="BE98" s="53">
        <f>AO98+AW98</f>
        <v>3457780</v>
      </c>
      <c r="BF98" s="53"/>
      <c r="BG98" s="53"/>
      <c r="BH98" s="53"/>
      <c r="BI98" s="53"/>
      <c r="BJ98" s="53"/>
      <c r="BK98" s="53"/>
      <c r="BL98" s="53"/>
    </row>
    <row r="99" spans="1:64" ht="36" customHeight="1" x14ac:dyDescent="0.2">
      <c r="A99" s="58">
        <v>0</v>
      </c>
      <c r="B99" s="58"/>
      <c r="C99" s="58"/>
      <c r="D99" s="58"/>
      <c r="E99" s="58"/>
      <c r="F99" s="58"/>
      <c r="G99" s="133" t="s">
        <v>99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5"/>
      <c r="Z99" s="91" t="s">
        <v>56</v>
      </c>
      <c r="AA99" s="91"/>
      <c r="AB99" s="91"/>
      <c r="AC99" s="91"/>
      <c r="AD99" s="91"/>
      <c r="AE99" s="92" t="s">
        <v>91</v>
      </c>
      <c r="AF99" s="93"/>
      <c r="AG99" s="93"/>
      <c r="AH99" s="93"/>
      <c r="AI99" s="93"/>
      <c r="AJ99" s="93"/>
      <c r="AK99" s="93"/>
      <c r="AL99" s="93"/>
      <c r="AM99" s="93"/>
      <c r="AN99" s="94"/>
      <c r="AO99" s="53"/>
      <c r="AP99" s="53"/>
      <c r="AQ99" s="53"/>
      <c r="AR99" s="53"/>
      <c r="AS99" s="53"/>
      <c r="AT99" s="53"/>
      <c r="AU99" s="53"/>
      <c r="AV99" s="53"/>
      <c r="AW99" s="54">
        <f>700000</f>
        <v>700000</v>
      </c>
      <c r="AX99" s="54"/>
      <c r="AY99" s="54"/>
      <c r="AZ99" s="54"/>
      <c r="BA99" s="54"/>
      <c r="BB99" s="54"/>
      <c r="BC99" s="54"/>
      <c r="BD99" s="54"/>
      <c r="BE99" s="53">
        <f>AO99+AW99</f>
        <v>700000</v>
      </c>
      <c r="BF99" s="53"/>
      <c r="BG99" s="53"/>
      <c r="BH99" s="53"/>
      <c r="BI99" s="53"/>
      <c r="BJ99" s="53"/>
      <c r="BK99" s="53"/>
      <c r="BL99" s="53"/>
    </row>
    <row r="100" spans="1:64" ht="55.5" customHeight="1" x14ac:dyDescent="0.2">
      <c r="A100" s="58">
        <v>0</v>
      </c>
      <c r="B100" s="58"/>
      <c r="C100" s="58"/>
      <c r="D100" s="58"/>
      <c r="E100" s="58"/>
      <c r="F100" s="58"/>
      <c r="G100" s="107" t="s">
        <v>109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9"/>
      <c r="Z100" s="91" t="s">
        <v>56</v>
      </c>
      <c r="AA100" s="91"/>
      <c r="AB100" s="91"/>
      <c r="AC100" s="91"/>
      <c r="AD100" s="91"/>
      <c r="AE100" s="92" t="s">
        <v>91</v>
      </c>
      <c r="AF100" s="93"/>
      <c r="AG100" s="93"/>
      <c r="AH100" s="93"/>
      <c r="AI100" s="93"/>
      <c r="AJ100" s="93"/>
      <c r="AK100" s="93"/>
      <c r="AL100" s="93"/>
      <c r="AM100" s="93"/>
      <c r="AN100" s="94"/>
      <c r="AO100" s="53"/>
      <c r="AP100" s="53"/>
      <c r="AQ100" s="53"/>
      <c r="AR100" s="53"/>
      <c r="AS100" s="53"/>
      <c r="AT100" s="53"/>
      <c r="AU100" s="53"/>
      <c r="AV100" s="53"/>
      <c r="AW100" s="54">
        <f>1997320+1269900</f>
        <v>3267220</v>
      </c>
      <c r="AX100" s="54"/>
      <c r="AY100" s="54"/>
      <c r="AZ100" s="54"/>
      <c r="BA100" s="54"/>
      <c r="BB100" s="54"/>
      <c r="BC100" s="54"/>
      <c r="BD100" s="54"/>
      <c r="BE100" s="53">
        <f t="shared" ref="BE100:BE114" si="1">AO100+AW100</f>
        <v>3267220</v>
      </c>
      <c r="BF100" s="53"/>
      <c r="BG100" s="53"/>
      <c r="BH100" s="53"/>
      <c r="BI100" s="53"/>
      <c r="BJ100" s="53"/>
      <c r="BK100" s="53"/>
      <c r="BL100" s="53"/>
    </row>
    <row r="101" spans="1:64" ht="38.25" customHeight="1" x14ac:dyDescent="0.2">
      <c r="A101" s="58">
        <v>0</v>
      </c>
      <c r="B101" s="58"/>
      <c r="C101" s="58"/>
      <c r="D101" s="58"/>
      <c r="E101" s="58"/>
      <c r="F101" s="58"/>
      <c r="G101" s="107" t="s">
        <v>58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9"/>
      <c r="Z101" s="91" t="s">
        <v>56</v>
      </c>
      <c r="AA101" s="91"/>
      <c r="AB101" s="91"/>
      <c r="AC101" s="91"/>
      <c r="AD101" s="91"/>
      <c r="AE101" s="92" t="s">
        <v>91</v>
      </c>
      <c r="AF101" s="93"/>
      <c r="AG101" s="93"/>
      <c r="AH101" s="93"/>
      <c r="AI101" s="93"/>
      <c r="AJ101" s="93"/>
      <c r="AK101" s="93"/>
      <c r="AL101" s="93"/>
      <c r="AM101" s="93"/>
      <c r="AN101" s="94"/>
      <c r="AO101" s="53"/>
      <c r="AP101" s="53"/>
      <c r="AQ101" s="53"/>
      <c r="AR101" s="53"/>
      <c r="AS101" s="53"/>
      <c r="AT101" s="53"/>
      <c r="AU101" s="53"/>
      <c r="AV101" s="53"/>
      <c r="AW101" s="54">
        <f>45000+45000+30000+50000+50000</f>
        <v>220000</v>
      </c>
      <c r="AX101" s="54"/>
      <c r="AY101" s="54"/>
      <c r="AZ101" s="54"/>
      <c r="BA101" s="54"/>
      <c r="BB101" s="54"/>
      <c r="BC101" s="54"/>
      <c r="BD101" s="54"/>
      <c r="BE101" s="53">
        <f t="shared" si="1"/>
        <v>220000</v>
      </c>
      <c r="BF101" s="53"/>
      <c r="BG101" s="53"/>
      <c r="BH101" s="53"/>
      <c r="BI101" s="53"/>
      <c r="BJ101" s="53"/>
      <c r="BK101" s="53"/>
      <c r="BL101" s="53"/>
    </row>
    <row r="102" spans="1:64" ht="19.5" customHeight="1" x14ac:dyDescent="0.2">
      <c r="A102" s="110">
        <v>0</v>
      </c>
      <c r="B102" s="110"/>
      <c r="C102" s="110"/>
      <c r="D102" s="110"/>
      <c r="E102" s="110"/>
      <c r="F102" s="110"/>
      <c r="G102" s="95" t="s">
        <v>59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2"/>
      <c r="Z102" s="102"/>
      <c r="AA102" s="102"/>
      <c r="AB102" s="102"/>
      <c r="AC102" s="102"/>
      <c r="AD102" s="102"/>
      <c r="AE102" s="103"/>
      <c r="AF102" s="104"/>
      <c r="AG102" s="104"/>
      <c r="AH102" s="104"/>
      <c r="AI102" s="104"/>
      <c r="AJ102" s="104"/>
      <c r="AK102" s="104"/>
      <c r="AL102" s="104"/>
      <c r="AM102" s="104"/>
      <c r="AN102" s="105"/>
      <c r="AO102" s="52"/>
      <c r="AP102" s="52"/>
      <c r="AQ102" s="52"/>
      <c r="AR102" s="52"/>
      <c r="AS102" s="52"/>
      <c r="AT102" s="52"/>
      <c r="AU102" s="52"/>
      <c r="AV102" s="52"/>
      <c r="AW102" s="138"/>
      <c r="AX102" s="138"/>
      <c r="AY102" s="138"/>
      <c r="AZ102" s="138"/>
      <c r="BA102" s="138"/>
      <c r="BB102" s="138"/>
      <c r="BC102" s="138"/>
      <c r="BD102" s="138"/>
      <c r="BE102" s="52"/>
      <c r="BF102" s="52"/>
      <c r="BG102" s="52"/>
      <c r="BH102" s="52"/>
      <c r="BI102" s="52"/>
      <c r="BJ102" s="52"/>
      <c r="BK102" s="52"/>
      <c r="BL102" s="52"/>
    </row>
    <row r="103" spans="1:64" ht="51.75" customHeight="1" x14ac:dyDescent="0.2">
      <c r="A103" s="110">
        <v>0</v>
      </c>
      <c r="B103" s="110"/>
      <c r="C103" s="110"/>
      <c r="D103" s="110"/>
      <c r="E103" s="110"/>
      <c r="F103" s="110"/>
      <c r="G103" s="133" t="s">
        <v>108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5"/>
      <c r="Z103" s="91" t="s">
        <v>63</v>
      </c>
      <c r="AA103" s="91"/>
      <c r="AB103" s="91"/>
      <c r="AC103" s="91"/>
      <c r="AD103" s="91"/>
      <c r="AE103" s="92" t="s">
        <v>97</v>
      </c>
      <c r="AF103" s="93"/>
      <c r="AG103" s="93"/>
      <c r="AH103" s="93"/>
      <c r="AI103" s="93"/>
      <c r="AJ103" s="93"/>
      <c r="AK103" s="93"/>
      <c r="AL103" s="93"/>
      <c r="AM103" s="93"/>
      <c r="AN103" s="94"/>
      <c r="AO103" s="53"/>
      <c r="AP103" s="53"/>
      <c r="AQ103" s="53"/>
      <c r="AR103" s="53"/>
      <c r="AS103" s="53"/>
      <c r="AT103" s="53"/>
      <c r="AU103" s="53"/>
      <c r="AV103" s="53"/>
      <c r="AW103" s="136">
        <f>SUM(AW104:BD107)</f>
        <v>10</v>
      </c>
      <c r="AX103" s="136"/>
      <c r="AY103" s="136"/>
      <c r="AZ103" s="136"/>
      <c r="BA103" s="136"/>
      <c r="BB103" s="136"/>
      <c r="BC103" s="136"/>
      <c r="BD103" s="136"/>
      <c r="BE103" s="137">
        <f>AO103+AW103</f>
        <v>10</v>
      </c>
      <c r="BF103" s="137"/>
      <c r="BG103" s="137"/>
      <c r="BH103" s="137"/>
      <c r="BI103" s="137"/>
      <c r="BJ103" s="137"/>
      <c r="BK103" s="137"/>
      <c r="BL103" s="137"/>
    </row>
    <row r="104" spans="1:64" ht="53.25" customHeight="1" x14ac:dyDescent="0.2">
      <c r="A104" s="58">
        <v>0</v>
      </c>
      <c r="B104" s="58"/>
      <c r="C104" s="58"/>
      <c r="D104" s="58"/>
      <c r="E104" s="58"/>
      <c r="F104" s="58"/>
      <c r="G104" s="107" t="s">
        <v>64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9"/>
      <c r="Z104" s="91" t="s">
        <v>63</v>
      </c>
      <c r="AA104" s="91"/>
      <c r="AB104" s="91"/>
      <c r="AC104" s="91"/>
      <c r="AD104" s="91"/>
      <c r="AE104" s="92" t="s">
        <v>97</v>
      </c>
      <c r="AF104" s="93"/>
      <c r="AG104" s="93"/>
      <c r="AH104" s="93"/>
      <c r="AI104" s="93"/>
      <c r="AJ104" s="93"/>
      <c r="AK104" s="93"/>
      <c r="AL104" s="93"/>
      <c r="AM104" s="93"/>
      <c r="AN104" s="94"/>
      <c r="AO104" s="53"/>
      <c r="AP104" s="53"/>
      <c r="AQ104" s="53"/>
      <c r="AR104" s="53"/>
      <c r="AS104" s="53"/>
      <c r="AT104" s="53"/>
      <c r="AU104" s="53"/>
      <c r="AV104" s="53"/>
      <c r="AW104" s="136">
        <v>2</v>
      </c>
      <c r="AX104" s="136"/>
      <c r="AY104" s="136"/>
      <c r="AZ104" s="136"/>
      <c r="BA104" s="136"/>
      <c r="BB104" s="136"/>
      <c r="BC104" s="136"/>
      <c r="BD104" s="136"/>
      <c r="BE104" s="137">
        <f t="shared" si="1"/>
        <v>2</v>
      </c>
      <c r="BF104" s="137"/>
      <c r="BG104" s="137"/>
      <c r="BH104" s="137"/>
      <c r="BI104" s="137"/>
      <c r="BJ104" s="137"/>
      <c r="BK104" s="137"/>
      <c r="BL104" s="137"/>
    </row>
    <row r="105" spans="1:64" ht="35.25" customHeight="1" x14ac:dyDescent="0.2">
      <c r="A105" s="58">
        <v>0</v>
      </c>
      <c r="B105" s="58"/>
      <c r="C105" s="58"/>
      <c r="D105" s="58"/>
      <c r="E105" s="58"/>
      <c r="F105" s="58"/>
      <c r="G105" s="107" t="s">
        <v>101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9"/>
      <c r="Z105" s="91" t="s">
        <v>63</v>
      </c>
      <c r="AA105" s="91"/>
      <c r="AB105" s="91"/>
      <c r="AC105" s="91"/>
      <c r="AD105" s="91"/>
      <c r="AE105" s="92" t="s">
        <v>97</v>
      </c>
      <c r="AF105" s="93"/>
      <c r="AG105" s="93"/>
      <c r="AH105" s="93"/>
      <c r="AI105" s="93"/>
      <c r="AJ105" s="93"/>
      <c r="AK105" s="93"/>
      <c r="AL105" s="93"/>
      <c r="AM105" s="93"/>
      <c r="AN105" s="94"/>
      <c r="AO105" s="53"/>
      <c r="AP105" s="53"/>
      <c r="AQ105" s="53"/>
      <c r="AR105" s="53"/>
      <c r="AS105" s="53"/>
      <c r="AT105" s="53"/>
      <c r="AU105" s="53"/>
      <c r="AV105" s="53"/>
      <c r="AW105" s="136">
        <v>1</v>
      </c>
      <c r="AX105" s="136"/>
      <c r="AY105" s="136"/>
      <c r="AZ105" s="136"/>
      <c r="BA105" s="136"/>
      <c r="BB105" s="136"/>
      <c r="BC105" s="136"/>
      <c r="BD105" s="136"/>
      <c r="BE105" s="137">
        <f>AO105+AW105</f>
        <v>1</v>
      </c>
      <c r="BF105" s="137"/>
      <c r="BG105" s="137"/>
      <c r="BH105" s="137"/>
      <c r="BI105" s="137"/>
      <c r="BJ105" s="137"/>
      <c r="BK105" s="137"/>
      <c r="BL105" s="137"/>
    </row>
    <row r="106" spans="1:64" ht="51.75" customHeight="1" x14ac:dyDescent="0.2">
      <c r="A106" s="58">
        <v>0</v>
      </c>
      <c r="B106" s="58"/>
      <c r="C106" s="58"/>
      <c r="D106" s="58"/>
      <c r="E106" s="58"/>
      <c r="F106" s="58"/>
      <c r="G106" s="107" t="s">
        <v>110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9"/>
      <c r="Z106" s="91" t="s">
        <v>63</v>
      </c>
      <c r="AA106" s="91"/>
      <c r="AB106" s="91"/>
      <c r="AC106" s="91"/>
      <c r="AD106" s="91"/>
      <c r="AE106" s="92" t="s">
        <v>97</v>
      </c>
      <c r="AF106" s="93"/>
      <c r="AG106" s="93"/>
      <c r="AH106" s="93"/>
      <c r="AI106" s="93"/>
      <c r="AJ106" s="93"/>
      <c r="AK106" s="93"/>
      <c r="AL106" s="93"/>
      <c r="AM106" s="93"/>
      <c r="AN106" s="94"/>
      <c r="AO106" s="53"/>
      <c r="AP106" s="53"/>
      <c r="AQ106" s="53"/>
      <c r="AR106" s="53"/>
      <c r="AS106" s="53"/>
      <c r="AT106" s="53"/>
      <c r="AU106" s="53"/>
      <c r="AV106" s="53"/>
      <c r="AW106" s="136">
        <v>2</v>
      </c>
      <c r="AX106" s="136"/>
      <c r="AY106" s="136"/>
      <c r="AZ106" s="136"/>
      <c r="BA106" s="136"/>
      <c r="BB106" s="136"/>
      <c r="BC106" s="136"/>
      <c r="BD106" s="136"/>
      <c r="BE106" s="137">
        <f>AO106+AW106</f>
        <v>2</v>
      </c>
      <c r="BF106" s="137"/>
      <c r="BG106" s="137"/>
      <c r="BH106" s="137"/>
      <c r="BI106" s="137"/>
      <c r="BJ106" s="137"/>
      <c r="BK106" s="137"/>
      <c r="BL106" s="137"/>
    </row>
    <row r="107" spans="1:64" ht="39.75" customHeight="1" x14ac:dyDescent="0.2">
      <c r="A107" s="58">
        <v>0</v>
      </c>
      <c r="B107" s="58"/>
      <c r="C107" s="58"/>
      <c r="D107" s="58"/>
      <c r="E107" s="58"/>
      <c r="F107" s="58"/>
      <c r="G107" s="107" t="s">
        <v>65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9"/>
      <c r="Z107" s="91" t="s">
        <v>63</v>
      </c>
      <c r="AA107" s="91"/>
      <c r="AB107" s="91"/>
      <c r="AC107" s="91"/>
      <c r="AD107" s="91"/>
      <c r="AE107" s="92" t="s">
        <v>97</v>
      </c>
      <c r="AF107" s="93"/>
      <c r="AG107" s="93"/>
      <c r="AH107" s="93"/>
      <c r="AI107" s="93"/>
      <c r="AJ107" s="93"/>
      <c r="AK107" s="93"/>
      <c r="AL107" s="93"/>
      <c r="AM107" s="93"/>
      <c r="AN107" s="94"/>
      <c r="AO107" s="53"/>
      <c r="AP107" s="53"/>
      <c r="AQ107" s="53"/>
      <c r="AR107" s="53"/>
      <c r="AS107" s="53"/>
      <c r="AT107" s="53"/>
      <c r="AU107" s="53"/>
      <c r="AV107" s="53"/>
      <c r="AW107" s="136">
        <v>5</v>
      </c>
      <c r="AX107" s="136"/>
      <c r="AY107" s="136"/>
      <c r="AZ107" s="136"/>
      <c r="BA107" s="136"/>
      <c r="BB107" s="136"/>
      <c r="BC107" s="136"/>
      <c r="BD107" s="136"/>
      <c r="BE107" s="137">
        <f t="shared" si="1"/>
        <v>5</v>
      </c>
      <c r="BF107" s="137"/>
      <c r="BG107" s="137"/>
      <c r="BH107" s="137"/>
      <c r="BI107" s="137"/>
      <c r="BJ107" s="137"/>
      <c r="BK107" s="137"/>
      <c r="BL107" s="137"/>
    </row>
    <row r="108" spans="1:64" ht="18.75" customHeight="1" x14ac:dyDescent="0.2">
      <c r="A108" s="110">
        <v>0</v>
      </c>
      <c r="B108" s="110"/>
      <c r="C108" s="110"/>
      <c r="D108" s="110"/>
      <c r="E108" s="110"/>
      <c r="F108" s="110"/>
      <c r="G108" s="95" t="s">
        <v>66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2"/>
      <c r="Z108" s="102"/>
      <c r="AA108" s="102"/>
      <c r="AB108" s="102"/>
      <c r="AC108" s="102"/>
      <c r="AD108" s="102"/>
      <c r="AE108" s="103"/>
      <c r="AF108" s="104"/>
      <c r="AG108" s="104"/>
      <c r="AH108" s="104"/>
      <c r="AI108" s="104"/>
      <c r="AJ108" s="104"/>
      <c r="AK108" s="104"/>
      <c r="AL108" s="104"/>
      <c r="AM108" s="104"/>
      <c r="AN108" s="105"/>
      <c r="AO108" s="52"/>
      <c r="AP108" s="52"/>
      <c r="AQ108" s="52"/>
      <c r="AR108" s="52"/>
      <c r="AS108" s="52"/>
      <c r="AT108" s="52"/>
      <c r="AU108" s="52"/>
      <c r="AV108" s="52"/>
      <c r="AW108" s="138"/>
      <c r="AX108" s="138"/>
      <c r="AY108" s="138"/>
      <c r="AZ108" s="138"/>
      <c r="BA108" s="138"/>
      <c r="BB108" s="138"/>
      <c r="BC108" s="138"/>
      <c r="BD108" s="138"/>
      <c r="BE108" s="52"/>
      <c r="BF108" s="52"/>
      <c r="BG108" s="52"/>
      <c r="BH108" s="52"/>
      <c r="BI108" s="52"/>
      <c r="BJ108" s="52"/>
      <c r="BK108" s="52"/>
      <c r="BL108" s="52"/>
    </row>
    <row r="109" spans="1:64" ht="39" customHeight="1" x14ac:dyDescent="0.2">
      <c r="A109" s="58">
        <v>0</v>
      </c>
      <c r="B109" s="58"/>
      <c r="C109" s="58"/>
      <c r="D109" s="58"/>
      <c r="E109" s="58"/>
      <c r="F109" s="58"/>
      <c r="G109" s="107" t="s">
        <v>69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9"/>
      <c r="Z109" s="91" t="s">
        <v>56</v>
      </c>
      <c r="AA109" s="91"/>
      <c r="AB109" s="91"/>
      <c r="AC109" s="91"/>
      <c r="AD109" s="91"/>
      <c r="AE109" s="92" t="s">
        <v>92</v>
      </c>
      <c r="AF109" s="93"/>
      <c r="AG109" s="93"/>
      <c r="AH109" s="93"/>
      <c r="AI109" s="93"/>
      <c r="AJ109" s="93"/>
      <c r="AK109" s="93"/>
      <c r="AL109" s="93"/>
      <c r="AM109" s="93"/>
      <c r="AN109" s="94"/>
      <c r="AO109" s="53"/>
      <c r="AP109" s="53"/>
      <c r="AQ109" s="53"/>
      <c r="AR109" s="53"/>
      <c r="AS109" s="53"/>
      <c r="AT109" s="53"/>
      <c r="AU109" s="53"/>
      <c r="AV109" s="53"/>
      <c r="AW109" s="54">
        <f>AW98/AW104</f>
        <v>1728890</v>
      </c>
      <c r="AX109" s="54"/>
      <c r="AY109" s="54"/>
      <c r="AZ109" s="54"/>
      <c r="BA109" s="54"/>
      <c r="BB109" s="54"/>
      <c r="BC109" s="54"/>
      <c r="BD109" s="54"/>
      <c r="BE109" s="53">
        <f>AO109+AW109</f>
        <v>1728890</v>
      </c>
      <c r="BF109" s="53"/>
      <c r="BG109" s="53"/>
      <c r="BH109" s="53"/>
      <c r="BI109" s="53"/>
      <c r="BJ109" s="53"/>
      <c r="BK109" s="53"/>
      <c r="BL109" s="53"/>
    </row>
    <row r="110" spans="1:64" ht="38.25" customHeight="1" x14ac:dyDescent="0.2">
      <c r="A110" s="58">
        <v>0</v>
      </c>
      <c r="B110" s="58"/>
      <c r="C110" s="58"/>
      <c r="D110" s="58"/>
      <c r="E110" s="58"/>
      <c r="F110" s="58"/>
      <c r="G110" s="107" t="s">
        <v>93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9"/>
      <c r="Z110" s="91" t="s">
        <v>56</v>
      </c>
      <c r="AA110" s="91"/>
      <c r="AB110" s="91"/>
      <c r="AC110" s="91"/>
      <c r="AD110" s="91"/>
      <c r="AE110" s="92" t="s">
        <v>92</v>
      </c>
      <c r="AF110" s="93"/>
      <c r="AG110" s="93"/>
      <c r="AH110" s="93"/>
      <c r="AI110" s="93"/>
      <c r="AJ110" s="93"/>
      <c r="AK110" s="93"/>
      <c r="AL110" s="93"/>
      <c r="AM110" s="93"/>
      <c r="AN110" s="94"/>
      <c r="AO110" s="53"/>
      <c r="AP110" s="53"/>
      <c r="AQ110" s="53"/>
      <c r="AR110" s="53"/>
      <c r="AS110" s="53"/>
      <c r="AT110" s="53"/>
      <c r="AU110" s="53"/>
      <c r="AV110" s="53"/>
      <c r="AW110" s="54">
        <f>AW99/AW105</f>
        <v>700000</v>
      </c>
      <c r="AX110" s="54"/>
      <c r="AY110" s="54"/>
      <c r="AZ110" s="54"/>
      <c r="BA110" s="54"/>
      <c r="BB110" s="54"/>
      <c r="BC110" s="54"/>
      <c r="BD110" s="54"/>
      <c r="BE110" s="53">
        <f t="shared" si="1"/>
        <v>700000</v>
      </c>
      <c r="BF110" s="53"/>
      <c r="BG110" s="53"/>
      <c r="BH110" s="53"/>
      <c r="BI110" s="53"/>
      <c r="BJ110" s="53"/>
      <c r="BK110" s="53"/>
      <c r="BL110" s="53"/>
    </row>
    <row r="111" spans="1:64" ht="38.25" customHeight="1" x14ac:dyDescent="0.2">
      <c r="A111" s="58">
        <v>0</v>
      </c>
      <c r="B111" s="58"/>
      <c r="C111" s="58"/>
      <c r="D111" s="58"/>
      <c r="E111" s="58"/>
      <c r="F111" s="58"/>
      <c r="G111" s="107" t="s">
        <v>111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9"/>
      <c r="Z111" s="91" t="s">
        <v>56</v>
      </c>
      <c r="AA111" s="91"/>
      <c r="AB111" s="91"/>
      <c r="AC111" s="91"/>
      <c r="AD111" s="91"/>
      <c r="AE111" s="92" t="s">
        <v>92</v>
      </c>
      <c r="AF111" s="93"/>
      <c r="AG111" s="93"/>
      <c r="AH111" s="93"/>
      <c r="AI111" s="93"/>
      <c r="AJ111" s="93"/>
      <c r="AK111" s="93"/>
      <c r="AL111" s="93"/>
      <c r="AM111" s="93"/>
      <c r="AN111" s="94"/>
      <c r="AO111" s="53"/>
      <c r="AP111" s="53"/>
      <c r="AQ111" s="53"/>
      <c r="AR111" s="53"/>
      <c r="AS111" s="53"/>
      <c r="AT111" s="53"/>
      <c r="AU111" s="53"/>
      <c r="AV111" s="53"/>
      <c r="AW111" s="54">
        <f>AW100/AW106</f>
        <v>1633610</v>
      </c>
      <c r="AX111" s="54"/>
      <c r="AY111" s="54"/>
      <c r="AZ111" s="54"/>
      <c r="BA111" s="54"/>
      <c r="BB111" s="54"/>
      <c r="BC111" s="54"/>
      <c r="BD111" s="54"/>
      <c r="BE111" s="53">
        <f>AO111+AW111</f>
        <v>1633610</v>
      </c>
      <c r="BF111" s="53"/>
      <c r="BG111" s="53"/>
      <c r="BH111" s="53"/>
      <c r="BI111" s="53"/>
      <c r="BJ111" s="53"/>
      <c r="BK111" s="53"/>
      <c r="BL111" s="53"/>
    </row>
    <row r="112" spans="1:64" ht="54" customHeight="1" x14ac:dyDescent="0.2">
      <c r="A112" s="58">
        <v>0</v>
      </c>
      <c r="B112" s="58"/>
      <c r="C112" s="58"/>
      <c r="D112" s="58"/>
      <c r="E112" s="58"/>
      <c r="F112" s="58"/>
      <c r="G112" s="107" t="s">
        <v>70</v>
      </c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9"/>
      <c r="Z112" s="91" t="s">
        <v>56</v>
      </c>
      <c r="AA112" s="91"/>
      <c r="AB112" s="91"/>
      <c r="AC112" s="91"/>
      <c r="AD112" s="91"/>
      <c r="AE112" s="92" t="s">
        <v>92</v>
      </c>
      <c r="AF112" s="93"/>
      <c r="AG112" s="93"/>
      <c r="AH112" s="93"/>
      <c r="AI112" s="93"/>
      <c r="AJ112" s="93"/>
      <c r="AK112" s="93"/>
      <c r="AL112" s="93"/>
      <c r="AM112" s="93"/>
      <c r="AN112" s="94"/>
      <c r="AO112" s="53"/>
      <c r="AP112" s="53"/>
      <c r="AQ112" s="53"/>
      <c r="AR112" s="53"/>
      <c r="AS112" s="53"/>
      <c r="AT112" s="53"/>
      <c r="AU112" s="53"/>
      <c r="AV112" s="53"/>
      <c r="AW112" s="54">
        <f>AW101/AW107</f>
        <v>44000</v>
      </c>
      <c r="AX112" s="54"/>
      <c r="AY112" s="54"/>
      <c r="AZ112" s="54"/>
      <c r="BA112" s="54"/>
      <c r="BB112" s="54"/>
      <c r="BC112" s="54"/>
      <c r="BD112" s="54"/>
      <c r="BE112" s="53">
        <f t="shared" si="1"/>
        <v>44000</v>
      </c>
      <c r="BF112" s="53"/>
      <c r="BG112" s="53"/>
      <c r="BH112" s="53"/>
      <c r="BI112" s="53"/>
      <c r="BJ112" s="53"/>
      <c r="BK112" s="53"/>
      <c r="BL112" s="53"/>
    </row>
    <row r="113" spans="1:64" ht="15.75" x14ac:dyDescent="0.2">
      <c r="A113" s="110">
        <v>0</v>
      </c>
      <c r="B113" s="110"/>
      <c r="C113" s="110"/>
      <c r="D113" s="110"/>
      <c r="E113" s="110"/>
      <c r="F113" s="110"/>
      <c r="G113" s="95" t="s">
        <v>71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2"/>
      <c r="Z113" s="102"/>
      <c r="AA113" s="102"/>
      <c r="AB113" s="102"/>
      <c r="AC113" s="102"/>
      <c r="AD113" s="102"/>
      <c r="AE113" s="103"/>
      <c r="AF113" s="104"/>
      <c r="AG113" s="104"/>
      <c r="AH113" s="104"/>
      <c r="AI113" s="104"/>
      <c r="AJ113" s="104"/>
      <c r="AK113" s="104"/>
      <c r="AL113" s="104"/>
      <c r="AM113" s="104"/>
      <c r="AN113" s="105"/>
      <c r="AO113" s="52"/>
      <c r="AP113" s="52"/>
      <c r="AQ113" s="52"/>
      <c r="AR113" s="52"/>
      <c r="AS113" s="52"/>
      <c r="AT113" s="52"/>
      <c r="AU113" s="52"/>
      <c r="AV113" s="52"/>
      <c r="AW113" s="138"/>
      <c r="AX113" s="138"/>
      <c r="AY113" s="138"/>
      <c r="AZ113" s="138"/>
      <c r="BA113" s="138"/>
      <c r="BB113" s="138"/>
      <c r="BC113" s="138"/>
      <c r="BD113" s="138"/>
      <c r="BE113" s="52"/>
      <c r="BF113" s="52"/>
      <c r="BG113" s="52"/>
      <c r="BH113" s="52"/>
      <c r="BI113" s="52"/>
      <c r="BJ113" s="52"/>
      <c r="BK113" s="52"/>
      <c r="BL113" s="52"/>
    </row>
    <row r="114" spans="1:64" ht="53.25" customHeight="1" x14ac:dyDescent="0.2">
      <c r="A114" s="58">
        <v>0</v>
      </c>
      <c r="B114" s="58"/>
      <c r="C114" s="58"/>
      <c r="D114" s="58"/>
      <c r="E114" s="58"/>
      <c r="F114" s="58"/>
      <c r="G114" s="107" t="s">
        <v>112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9"/>
      <c r="Z114" s="91" t="s">
        <v>113</v>
      </c>
      <c r="AA114" s="91"/>
      <c r="AB114" s="91"/>
      <c r="AC114" s="91"/>
      <c r="AD114" s="91"/>
      <c r="AE114" s="92" t="s">
        <v>92</v>
      </c>
      <c r="AF114" s="93"/>
      <c r="AG114" s="93"/>
      <c r="AH114" s="93"/>
      <c r="AI114" s="93"/>
      <c r="AJ114" s="93"/>
      <c r="AK114" s="93"/>
      <c r="AL114" s="93"/>
      <c r="AM114" s="93"/>
      <c r="AN114" s="94"/>
      <c r="AO114" s="53"/>
      <c r="AP114" s="53"/>
      <c r="AQ114" s="53"/>
      <c r="AR114" s="53"/>
      <c r="AS114" s="53"/>
      <c r="AT114" s="53"/>
      <c r="AU114" s="53"/>
      <c r="AV114" s="53"/>
      <c r="AW114" s="145">
        <f>AW97/3982644.44</f>
        <v>1.9195788414393327</v>
      </c>
      <c r="AX114" s="145"/>
      <c r="AY114" s="145"/>
      <c r="AZ114" s="145"/>
      <c r="BA114" s="145"/>
      <c r="BB114" s="145"/>
      <c r="BC114" s="145"/>
      <c r="BD114" s="145"/>
      <c r="BE114" s="146">
        <f t="shared" si="1"/>
        <v>1.9195788414393327</v>
      </c>
      <c r="BF114" s="146"/>
      <c r="BG114" s="146"/>
      <c r="BH114" s="146"/>
      <c r="BI114" s="146"/>
      <c r="BJ114" s="146"/>
      <c r="BK114" s="146"/>
      <c r="BL114" s="146"/>
    </row>
    <row r="115" spans="1:64" ht="15.75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</row>
    <row r="116" spans="1:64" ht="15.75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</row>
    <row r="117" spans="1:64" ht="15.75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</row>
    <row r="118" spans="1:64" ht="15.75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</row>
    <row r="119" spans="1:64" ht="15.75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</row>
    <row r="120" spans="1:64" ht="31.5" customHeight="1" x14ac:dyDescent="0.25">
      <c r="A120" s="116" t="s">
        <v>116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5"/>
      <c r="AO120" s="114" t="s">
        <v>117</v>
      </c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32"/>
      <c r="BI120" s="32"/>
      <c r="BJ120" s="32"/>
      <c r="BK120" s="32"/>
      <c r="BL120" s="32"/>
    </row>
    <row r="121" spans="1:64" x14ac:dyDescent="0.2">
      <c r="W121" s="117" t="s">
        <v>5</v>
      </c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O121" s="117" t="s">
        <v>38</v>
      </c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</row>
    <row r="122" spans="1:64" ht="15.75" customHeight="1" x14ac:dyDescent="0.2">
      <c r="A122" s="115" t="s">
        <v>3</v>
      </c>
      <c r="B122" s="115"/>
      <c r="C122" s="115"/>
      <c r="D122" s="115"/>
      <c r="E122" s="115"/>
      <c r="F122" s="115"/>
    </row>
    <row r="123" spans="1:64" ht="17.25" customHeight="1" x14ac:dyDescent="0.2">
      <c r="A123" s="150" t="s">
        <v>76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3"/>
    </row>
    <row r="124" spans="1:64" x14ac:dyDescent="0.2">
      <c r="A124" s="41" t="s">
        <v>34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3"/>
    </row>
    <row r="125" spans="1:64" ht="10.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64" ht="15.75" customHeight="1" x14ac:dyDescent="0.2">
      <c r="A126" s="128" t="s">
        <v>77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3"/>
      <c r="AO126" s="130" t="s">
        <v>94</v>
      </c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</row>
    <row r="127" spans="1:64" x14ac:dyDescent="0.2">
      <c r="W127" s="117" t="s">
        <v>5</v>
      </c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O127" s="117" t="s">
        <v>38</v>
      </c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</row>
    <row r="128" spans="1:64" ht="15" x14ac:dyDescent="0.25">
      <c r="A128" s="127">
        <f>AO7</f>
        <v>44350</v>
      </c>
      <c r="B128" s="127"/>
      <c r="C128" s="127"/>
      <c r="D128" s="127"/>
      <c r="E128" s="127"/>
      <c r="F128" s="127"/>
      <c r="G128" s="127"/>
      <c r="H128" s="127"/>
    </row>
    <row r="129" spans="1:17" x14ac:dyDescent="0.2">
      <c r="A129" s="126" t="s">
        <v>32</v>
      </c>
      <c r="B129" s="126"/>
      <c r="C129" s="126"/>
      <c r="D129" s="126"/>
      <c r="E129" s="126"/>
      <c r="F129" s="126"/>
      <c r="G129" s="126"/>
      <c r="H129" s="126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">
      <c r="A130" s="13" t="s">
        <v>33</v>
      </c>
    </row>
  </sheetData>
  <mergeCells count="470">
    <mergeCell ref="BE79:BL79"/>
    <mergeCell ref="A95:F95"/>
    <mergeCell ref="AO95:AV95"/>
    <mergeCell ref="AW95:BD95"/>
    <mergeCell ref="BE95:BL95"/>
    <mergeCell ref="BE81:BL81"/>
    <mergeCell ref="AW84:BD84"/>
    <mergeCell ref="BE84:BL84"/>
    <mergeCell ref="AO82:AV82"/>
    <mergeCell ref="BE87:BL87"/>
    <mergeCell ref="AO103:AV103"/>
    <mergeCell ref="A99:F99"/>
    <mergeCell ref="G103:Y103"/>
    <mergeCell ref="A103:F103"/>
    <mergeCell ref="A123:V123"/>
    <mergeCell ref="G79:Y79"/>
    <mergeCell ref="Z79:AD79"/>
    <mergeCell ref="AE79:AN79"/>
    <mergeCell ref="A79:F79"/>
    <mergeCell ref="Z103:AD103"/>
    <mergeCell ref="AW103:BD103"/>
    <mergeCell ref="BE103:BL103"/>
    <mergeCell ref="A70:F70"/>
    <mergeCell ref="AE70:AN70"/>
    <mergeCell ref="Z70:AD70"/>
    <mergeCell ref="G70:Y70"/>
    <mergeCell ref="A73:F73"/>
    <mergeCell ref="AW70:BD70"/>
    <mergeCell ref="BE70:BL70"/>
    <mergeCell ref="BE99:BL99"/>
    <mergeCell ref="Z69:AD69"/>
    <mergeCell ref="AE69:AN69"/>
    <mergeCell ref="AE98:AN98"/>
    <mergeCell ref="Z82:AD82"/>
    <mergeCell ref="AE82:AN82"/>
    <mergeCell ref="AE77:AN77"/>
    <mergeCell ref="AE72:AN72"/>
    <mergeCell ref="Z97:AD97"/>
    <mergeCell ref="AE86:AN86"/>
    <mergeCell ref="AE97:AN97"/>
    <mergeCell ref="Z114:AD114"/>
    <mergeCell ref="AE114:AN114"/>
    <mergeCell ref="AO114:AV114"/>
    <mergeCell ref="AW114:BD114"/>
    <mergeCell ref="BE114:BL114"/>
    <mergeCell ref="A114:F114"/>
    <mergeCell ref="G114:Y114"/>
    <mergeCell ref="BE76:BL76"/>
    <mergeCell ref="AO69:AV69"/>
    <mergeCell ref="AW69:BD69"/>
    <mergeCell ref="BE69:BL69"/>
    <mergeCell ref="AO70:AV70"/>
    <mergeCell ref="Z73:AD73"/>
    <mergeCell ref="AE73:AN73"/>
    <mergeCell ref="AO73:AV73"/>
    <mergeCell ref="BE71:BL71"/>
    <mergeCell ref="BE72:BL72"/>
    <mergeCell ref="Z112:AD112"/>
    <mergeCell ref="BE113:BL113"/>
    <mergeCell ref="AW73:BD73"/>
    <mergeCell ref="BE73:BL73"/>
    <mergeCell ref="A76:F76"/>
    <mergeCell ref="G76:Y76"/>
    <mergeCell ref="Z76:AD76"/>
    <mergeCell ref="AE76:AN76"/>
    <mergeCell ref="AO76:AV76"/>
    <mergeCell ref="AW76:BD76"/>
    <mergeCell ref="AO112:AV112"/>
    <mergeCell ref="AW112:BD112"/>
    <mergeCell ref="A111:F111"/>
    <mergeCell ref="G111:Y111"/>
    <mergeCell ref="Z111:AD111"/>
    <mergeCell ref="A113:F113"/>
    <mergeCell ref="G113:Y113"/>
    <mergeCell ref="Z113:AD113"/>
    <mergeCell ref="A112:F112"/>
    <mergeCell ref="G112:Y112"/>
    <mergeCell ref="BE111:BL111"/>
    <mergeCell ref="AW110:BD110"/>
    <mergeCell ref="AE113:AN113"/>
    <mergeCell ref="AO113:AV113"/>
    <mergeCell ref="AW113:BD113"/>
    <mergeCell ref="BE112:BL112"/>
    <mergeCell ref="AE111:AN111"/>
    <mergeCell ref="AO111:AV111"/>
    <mergeCell ref="AW111:BD111"/>
    <mergeCell ref="AE112:AN112"/>
    <mergeCell ref="A110:F110"/>
    <mergeCell ref="G110:Y110"/>
    <mergeCell ref="Z110:AD110"/>
    <mergeCell ref="BE110:BL110"/>
    <mergeCell ref="BE108:BL108"/>
    <mergeCell ref="AO108:AV108"/>
    <mergeCell ref="AW108:BD108"/>
    <mergeCell ref="A109:F109"/>
    <mergeCell ref="BE109:BL109"/>
    <mergeCell ref="A108:F108"/>
    <mergeCell ref="AO110:AV110"/>
    <mergeCell ref="G105:Y105"/>
    <mergeCell ref="Z105:AD105"/>
    <mergeCell ref="AE105:AN105"/>
    <mergeCell ref="Z107:AD107"/>
    <mergeCell ref="AE107:AN107"/>
    <mergeCell ref="G108:Y108"/>
    <mergeCell ref="Z108:AD108"/>
    <mergeCell ref="AE108:AN108"/>
    <mergeCell ref="AE110:AN110"/>
    <mergeCell ref="AO107:AV107"/>
    <mergeCell ref="BE107:BL107"/>
    <mergeCell ref="G109:Y109"/>
    <mergeCell ref="Z109:AD109"/>
    <mergeCell ref="AE109:AN109"/>
    <mergeCell ref="AO109:AV109"/>
    <mergeCell ref="AW109:BD109"/>
    <mergeCell ref="A106:F106"/>
    <mergeCell ref="G106:Y106"/>
    <mergeCell ref="Z106:AD106"/>
    <mergeCell ref="AE106:AN106"/>
    <mergeCell ref="AO106:AV106"/>
    <mergeCell ref="AW106:BD106"/>
    <mergeCell ref="BE106:BL106"/>
    <mergeCell ref="AW107:BD107"/>
    <mergeCell ref="A107:F107"/>
    <mergeCell ref="G107:Y107"/>
    <mergeCell ref="BE102:BL102"/>
    <mergeCell ref="A104:F104"/>
    <mergeCell ref="G104:Y104"/>
    <mergeCell ref="Z104:AD104"/>
    <mergeCell ref="AE104:AN104"/>
    <mergeCell ref="AO104:AV104"/>
    <mergeCell ref="BE104:BL104"/>
    <mergeCell ref="BE105:BL105"/>
    <mergeCell ref="A102:F102"/>
    <mergeCell ref="G102:Y102"/>
    <mergeCell ref="Z102:AD102"/>
    <mergeCell ref="AE102:AN102"/>
    <mergeCell ref="AO102:AV102"/>
    <mergeCell ref="AW102:BD102"/>
    <mergeCell ref="AO105:AV105"/>
    <mergeCell ref="AE103:AN103"/>
    <mergeCell ref="AW105:BD105"/>
    <mergeCell ref="A105:F105"/>
    <mergeCell ref="BE101:BL101"/>
    <mergeCell ref="A101:F101"/>
    <mergeCell ref="G101:Y101"/>
    <mergeCell ref="Z101:AD101"/>
    <mergeCell ref="AE101:AN101"/>
    <mergeCell ref="AO101:AV101"/>
    <mergeCell ref="AW101:BD101"/>
    <mergeCell ref="AW104:BD104"/>
    <mergeCell ref="BE98:BL98"/>
    <mergeCell ref="AW100:BD100"/>
    <mergeCell ref="A98:F98"/>
    <mergeCell ref="G98:Y98"/>
    <mergeCell ref="Z98:AD98"/>
    <mergeCell ref="AE99:AN99"/>
    <mergeCell ref="G99:Y99"/>
    <mergeCell ref="Z99:AD99"/>
    <mergeCell ref="AO99:AV99"/>
    <mergeCell ref="AW99:BD99"/>
    <mergeCell ref="G69:Y69"/>
    <mergeCell ref="A69:F69"/>
    <mergeCell ref="G73:Y73"/>
    <mergeCell ref="BE82:BL82"/>
    <mergeCell ref="A82:F82"/>
    <mergeCell ref="AO98:AV98"/>
    <mergeCell ref="AW98:BD98"/>
    <mergeCell ref="G96:Y96"/>
    <mergeCell ref="Z96:AD96"/>
    <mergeCell ref="AE96:AN96"/>
    <mergeCell ref="BE78:BL78"/>
    <mergeCell ref="A77:F77"/>
    <mergeCell ref="AO77:AV77"/>
    <mergeCell ref="N13:AS13"/>
    <mergeCell ref="A81:F81"/>
    <mergeCell ref="G81:Y81"/>
    <mergeCell ref="Z81:AD81"/>
    <mergeCell ref="AE81:AN81"/>
    <mergeCell ref="AO81:AV81"/>
    <mergeCell ref="G77:Y77"/>
    <mergeCell ref="A78:F78"/>
    <mergeCell ref="G78:Y78"/>
    <mergeCell ref="Z78:AD78"/>
    <mergeCell ref="AE78:AN78"/>
    <mergeCell ref="AO78:AV78"/>
    <mergeCell ref="AW78:BD78"/>
    <mergeCell ref="A71:F71"/>
    <mergeCell ref="G71:Y71"/>
    <mergeCell ref="A72:F72"/>
    <mergeCell ref="G72:Y72"/>
    <mergeCell ref="AW77:BD77"/>
    <mergeCell ref="A84:F84"/>
    <mergeCell ref="G84:Y84"/>
    <mergeCell ref="Z84:AD84"/>
    <mergeCell ref="AE84:AN84"/>
    <mergeCell ref="AO84:AV84"/>
    <mergeCell ref="BE75:BL75"/>
    <mergeCell ref="A74:F74"/>
    <mergeCell ref="G74:Y74"/>
    <mergeCell ref="A85:F85"/>
    <mergeCell ref="G85:Y85"/>
    <mergeCell ref="G82:Y82"/>
    <mergeCell ref="AW82:BD82"/>
    <mergeCell ref="AW81:BD81"/>
    <mergeCell ref="AW79:BD79"/>
    <mergeCell ref="BE77:BL77"/>
    <mergeCell ref="A75:F75"/>
    <mergeCell ref="G75:Y75"/>
    <mergeCell ref="Z75:AD75"/>
    <mergeCell ref="AE75:AN75"/>
    <mergeCell ref="AO75:AV75"/>
    <mergeCell ref="AW75:BD75"/>
    <mergeCell ref="AW71:BD71"/>
    <mergeCell ref="Z74:AD74"/>
    <mergeCell ref="AE74:AN74"/>
    <mergeCell ref="AO74:AV74"/>
    <mergeCell ref="AW74:BD74"/>
    <mergeCell ref="BE74:BL74"/>
    <mergeCell ref="Z72:AD72"/>
    <mergeCell ref="Z86:AD86"/>
    <mergeCell ref="AO86:AV86"/>
    <mergeCell ref="AW86:BD86"/>
    <mergeCell ref="BE85:BL85"/>
    <mergeCell ref="AO85:AV85"/>
    <mergeCell ref="AE85:AN85"/>
    <mergeCell ref="AW85:BD85"/>
    <mergeCell ref="A55:C56"/>
    <mergeCell ref="D57:AA57"/>
    <mergeCell ref="AS51:AZ51"/>
    <mergeCell ref="A68:F68"/>
    <mergeCell ref="G68:Y68"/>
    <mergeCell ref="Z68:AD68"/>
    <mergeCell ref="A64:F64"/>
    <mergeCell ref="AE64:AN64"/>
    <mergeCell ref="Z64:AD64"/>
    <mergeCell ref="G64:Y64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AW64:BD64"/>
    <mergeCell ref="AJ60:AQ60"/>
    <mergeCell ref="AR60:AY60"/>
    <mergeCell ref="A51:C51"/>
    <mergeCell ref="D51:AB51"/>
    <mergeCell ref="AC51:AJ51"/>
    <mergeCell ref="AB57:AI57"/>
    <mergeCell ref="AK51:AR51"/>
    <mergeCell ref="D60:AA60"/>
    <mergeCell ref="AB60:AI60"/>
    <mergeCell ref="A88:F88"/>
    <mergeCell ref="G88:Y88"/>
    <mergeCell ref="Z88:AD88"/>
    <mergeCell ref="AE88:AN88"/>
    <mergeCell ref="Z71:AD71"/>
    <mergeCell ref="A87:F87"/>
    <mergeCell ref="G87:Y87"/>
    <mergeCell ref="Z87:AD87"/>
    <mergeCell ref="A86:F86"/>
    <mergeCell ref="G86:Y86"/>
    <mergeCell ref="AO126:BG126"/>
    <mergeCell ref="BE96:BL96"/>
    <mergeCell ref="A96:F96"/>
    <mergeCell ref="AO127:BG127"/>
    <mergeCell ref="AO121:BG121"/>
    <mergeCell ref="W127:AM127"/>
    <mergeCell ref="BE100:BL100"/>
    <mergeCell ref="A100:F100"/>
    <mergeCell ref="G100:Y100"/>
    <mergeCell ref="Z100:AD100"/>
    <mergeCell ref="A129:H129"/>
    <mergeCell ref="A128:H128"/>
    <mergeCell ref="A126:V126"/>
    <mergeCell ref="W126:AM126"/>
    <mergeCell ref="G37:BL37"/>
    <mergeCell ref="A38:F38"/>
    <mergeCell ref="AC48:AJ48"/>
    <mergeCell ref="A40:F40"/>
    <mergeCell ref="G41:BL41"/>
    <mergeCell ref="D47:AB47"/>
    <mergeCell ref="AC47:AJ47"/>
    <mergeCell ref="D48:AB48"/>
    <mergeCell ref="AK47:AR47"/>
    <mergeCell ref="G38:BL38"/>
    <mergeCell ref="G39:BL39"/>
    <mergeCell ref="A45:C46"/>
    <mergeCell ref="G40:BL40"/>
    <mergeCell ref="A41:F41"/>
    <mergeCell ref="AK45:AR46"/>
    <mergeCell ref="AC45:AJ46"/>
    <mergeCell ref="A33:BL33"/>
    <mergeCell ref="A36:BL36"/>
    <mergeCell ref="A37:F37"/>
    <mergeCell ref="BD22:BL22"/>
    <mergeCell ref="T23:W23"/>
    <mergeCell ref="A23:H23"/>
    <mergeCell ref="A25:BL25"/>
    <mergeCell ref="A26:BL26"/>
    <mergeCell ref="A28:BL28"/>
    <mergeCell ref="G31:BL31"/>
    <mergeCell ref="AO2:BL2"/>
    <mergeCell ref="AO6:BF6"/>
    <mergeCell ref="AO4:BL4"/>
    <mergeCell ref="AO5:BL5"/>
    <mergeCell ref="AO3:BL3"/>
    <mergeCell ref="A10:BL10"/>
    <mergeCell ref="AW7:BF7"/>
    <mergeCell ref="AO7:AU7"/>
    <mergeCell ref="A57:C57"/>
    <mergeCell ref="AR57:AY57"/>
    <mergeCell ref="AJ57:AQ57"/>
    <mergeCell ref="A67:F67"/>
    <mergeCell ref="A58:C58"/>
    <mergeCell ref="D58:AA58"/>
    <mergeCell ref="G66:AN66"/>
    <mergeCell ref="A66:F66"/>
    <mergeCell ref="AO67:AV67"/>
    <mergeCell ref="A60:C60"/>
    <mergeCell ref="AW68:BD68"/>
    <mergeCell ref="BE68:BL68"/>
    <mergeCell ref="BE88:BL88"/>
    <mergeCell ref="AO88:AV88"/>
    <mergeCell ref="AW88:BD88"/>
    <mergeCell ref="AO87:AV87"/>
    <mergeCell ref="BE83:BL83"/>
    <mergeCell ref="BE86:BL86"/>
    <mergeCell ref="AO72:AV72"/>
    <mergeCell ref="AW72:BD72"/>
    <mergeCell ref="A97:F97"/>
    <mergeCell ref="G97:Y97"/>
    <mergeCell ref="AO120:BG120"/>
    <mergeCell ref="A122:F122"/>
    <mergeCell ref="A120:V120"/>
    <mergeCell ref="W120:AM120"/>
    <mergeCell ref="BE97:BL97"/>
    <mergeCell ref="W121:AM121"/>
    <mergeCell ref="AE100:AN100"/>
    <mergeCell ref="AO100:AV100"/>
    <mergeCell ref="A89:F89"/>
    <mergeCell ref="G89:Y89"/>
    <mergeCell ref="Z89:AD89"/>
    <mergeCell ref="AE89:AN89"/>
    <mergeCell ref="Z90:AD90"/>
    <mergeCell ref="AE90:AN90"/>
    <mergeCell ref="A90:F90"/>
    <mergeCell ref="G90:Y90"/>
    <mergeCell ref="Z67:AD67"/>
    <mergeCell ref="AE71:AN71"/>
    <mergeCell ref="AO71:AV71"/>
    <mergeCell ref="AO89:AV89"/>
    <mergeCell ref="AE87:AN87"/>
    <mergeCell ref="Z85:AD85"/>
    <mergeCell ref="Z77:AD77"/>
    <mergeCell ref="AE67:AN67"/>
    <mergeCell ref="AE68:AN68"/>
    <mergeCell ref="AO79:AV79"/>
    <mergeCell ref="AO1:BL1"/>
    <mergeCell ref="A53:BL53"/>
    <mergeCell ref="A48:C48"/>
    <mergeCell ref="U22:AD22"/>
    <mergeCell ref="AE22:AR22"/>
    <mergeCell ref="AK48:AR48"/>
    <mergeCell ref="AS48:AZ48"/>
    <mergeCell ref="G29:BL29"/>
    <mergeCell ref="G30:BL30"/>
    <mergeCell ref="A39:F39"/>
    <mergeCell ref="A91:F91"/>
    <mergeCell ref="G91:Y91"/>
    <mergeCell ref="Z91:AD91"/>
    <mergeCell ref="AE91:AN91"/>
    <mergeCell ref="AR55:AY56"/>
    <mergeCell ref="A65:F65"/>
    <mergeCell ref="A62:BL62"/>
    <mergeCell ref="G67:Y67"/>
    <mergeCell ref="AO65:AV65"/>
    <mergeCell ref="AW87:BD87"/>
    <mergeCell ref="A59:C59"/>
    <mergeCell ref="AE65:AN65"/>
    <mergeCell ref="A34:BL34"/>
    <mergeCell ref="G65:Y65"/>
    <mergeCell ref="AJ58:AQ59"/>
    <mergeCell ref="AB55:AI56"/>
    <mergeCell ref="AJ55:AQ56"/>
    <mergeCell ref="D55:AA56"/>
    <mergeCell ref="Z65:AD65"/>
    <mergeCell ref="AO64:AV64"/>
    <mergeCell ref="N19:Y19"/>
    <mergeCell ref="AS44:AZ44"/>
    <mergeCell ref="AR54:AY54"/>
    <mergeCell ref="D59:AA59"/>
    <mergeCell ref="AB58:AI59"/>
    <mergeCell ref="AR58:AY59"/>
    <mergeCell ref="I23:S23"/>
    <mergeCell ref="A31:F31"/>
    <mergeCell ref="A47:C47"/>
    <mergeCell ref="AS47:AZ47"/>
    <mergeCell ref="AW65:BD65"/>
    <mergeCell ref="BE65:BL65"/>
    <mergeCell ref="AS45:AZ46"/>
    <mergeCell ref="D45:AB46"/>
    <mergeCell ref="B16:L16"/>
    <mergeCell ref="AU16:BB16"/>
    <mergeCell ref="B17:L17"/>
    <mergeCell ref="BE64:BL64"/>
    <mergeCell ref="A22:T22"/>
    <mergeCell ref="B19:L19"/>
    <mergeCell ref="BE90:BL90"/>
    <mergeCell ref="AW90:BD90"/>
    <mergeCell ref="AO91:AV91"/>
    <mergeCell ref="AW91:BD91"/>
    <mergeCell ref="BE91:BL91"/>
    <mergeCell ref="AW89:BD89"/>
    <mergeCell ref="BE89:BL89"/>
    <mergeCell ref="AO90:AV90"/>
    <mergeCell ref="A93:F93"/>
    <mergeCell ref="G93:Y93"/>
    <mergeCell ref="Z93:AD93"/>
    <mergeCell ref="AE93:AN93"/>
    <mergeCell ref="B20:L20"/>
    <mergeCell ref="A43:AZ43"/>
    <mergeCell ref="N20:Y20"/>
    <mergeCell ref="AA20:AI20"/>
    <mergeCell ref="A29:F29"/>
    <mergeCell ref="A30:F30"/>
    <mergeCell ref="BE20:BL20"/>
    <mergeCell ref="BE19:BL19"/>
    <mergeCell ref="AK19:BC19"/>
    <mergeCell ref="AK20:BC20"/>
    <mergeCell ref="AA19:AI19"/>
    <mergeCell ref="AS22:BC22"/>
    <mergeCell ref="N14:AS14"/>
    <mergeCell ref="AU13:BB13"/>
    <mergeCell ref="AU14:BB14"/>
    <mergeCell ref="A11:BL11"/>
    <mergeCell ref="N17:AS17"/>
    <mergeCell ref="AU17:BB17"/>
    <mergeCell ref="N16:AS16"/>
    <mergeCell ref="B13:L13"/>
    <mergeCell ref="B14:L14"/>
    <mergeCell ref="A94:F94"/>
    <mergeCell ref="G94:Y94"/>
    <mergeCell ref="Z94:AD94"/>
    <mergeCell ref="AE94:AN94"/>
    <mergeCell ref="AO94:AV94"/>
    <mergeCell ref="AW94:BD94"/>
    <mergeCell ref="AO97:AV97"/>
    <mergeCell ref="AW97:BD97"/>
    <mergeCell ref="G95:AN95"/>
    <mergeCell ref="BE93:BL93"/>
    <mergeCell ref="BE94:BL94"/>
    <mergeCell ref="AO93:AV93"/>
    <mergeCell ref="AW93:BD93"/>
    <mergeCell ref="AO96:AV96"/>
    <mergeCell ref="AW96:BD96"/>
    <mergeCell ref="AO66:AV66"/>
    <mergeCell ref="AW66:BD66"/>
    <mergeCell ref="BE66:BL66"/>
    <mergeCell ref="G83:AN83"/>
    <mergeCell ref="A83:F83"/>
    <mergeCell ref="AO83:AV83"/>
    <mergeCell ref="AW83:BD83"/>
    <mergeCell ref="BE67:BL67"/>
    <mergeCell ref="AW67:BD67"/>
    <mergeCell ref="AO68:AV68"/>
  </mergeCells>
  <phoneticPr fontId="0" type="noConversion"/>
  <conditionalFormatting sqref="G72:G73 G75:G76 G78:G79 G68:G70">
    <cfRule type="cellIs" dxfId="13" priority="9" stopIfTrue="1" operator="equal">
      <formula>$G67</formula>
    </cfRule>
  </conditionalFormatting>
  <conditionalFormatting sqref="D51:I51 D49:D51">
    <cfRule type="cellIs" dxfId="12" priority="10" stopIfTrue="1" operator="equal">
      <formula>$D48</formula>
    </cfRule>
  </conditionalFormatting>
  <conditionalFormatting sqref="G114 G111">
    <cfRule type="cellIs" dxfId="11" priority="17" stopIfTrue="1" operator="equal">
      <formula>#REF!</formula>
    </cfRule>
  </conditionalFormatting>
  <conditionalFormatting sqref="A84:F91 A96:F114 A67:F79">
    <cfRule type="cellIs" dxfId="10" priority="11" stopIfTrue="1" operator="equal">
      <formula>0</formula>
    </cfRule>
  </conditionalFormatting>
  <conditionalFormatting sqref="G110 G96:L97 G100 G84:L84 H90:L90 H88:L88 H86:L86 G85:G91 G77:L77 G74:L74 G71:L71 G102:G105 H102:L102 D48 G67:L67">
    <cfRule type="cellIs" dxfId="9" priority="12" stopIfTrue="1" operator="equal">
      <formula>#REF!</formula>
    </cfRule>
  </conditionalFormatting>
  <conditionalFormatting sqref="G101 G112">
    <cfRule type="cellIs" dxfId="8" priority="18" stopIfTrue="1" operator="equal">
      <formula>$G98</formula>
    </cfRule>
  </conditionalFormatting>
  <conditionalFormatting sqref="G98">
    <cfRule type="cellIs" dxfId="7" priority="19" stopIfTrue="1" operator="equal">
      <formula>$G100</formula>
    </cfRule>
  </conditionalFormatting>
  <conditionalFormatting sqref="G99">
    <cfRule type="cellIs" dxfId="6" priority="36" stopIfTrue="1" operator="equal">
      <formula>#REF!</formula>
    </cfRule>
  </conditionalFormatting>
  <conditionalFormatting sqref="G107">
    <cfRule type="cellIs" dxfId="5" priority="37" stopIfTrue="1" operator="equal">
      <formula>$G104</formula>
    </cfRule>
  </conditionalFormatting>
  <conditionalFormatting sqref="G106 G109">
    <cfRule type="cellIs" dxfId="4" priority="38" stopIfTrue="1" operator="equal">
      <formula>$G107</formula>
    </cfRule>
  </conditionalFormatting>
  <conditionalFormatting sqref="G108:L108">
    <cfRule type="cellIs" dxfId="3" priority="39" stopIfTrue="1" operator="equal">
      <formula>$G105</formula>
    </cfRule>
  </conditionalFormatting>
  <conditionalFormatting sqref="G113:L113">
    <cfRule type="cellIs" dxfId="2" priority="40" stopIfTrue="1" operator="equal">
      <formula>#REF!</formula>
    </cfRule>
  </conditionalFormatting>
  <conditionalFormatting sqref="G70">
    <cfRule type="cellIs" dxfId="1" priority="42" stopIfTrue="1" operator="equal">
      <formula>$G68</formula>
    </cfRule>
  </conditionalFormatting>
  <conditionalFormatting sqref="G79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4" manualBreakCount="4">
    <brk id="35" max="64" man="1"/>
    <brk id="69" max="64" man="1"/>
    <brk id="97" max="64" man="1"/>
    <brk id="112" max="6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КПК1217461</vt:lpstr>
      <vt:lpstr>КПК1217461!Область_друку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2021-06-01T09:18:59Z</cp:lastPrinted>
  <dcterms:created xsi:type="dcterms:W3CDTF">2016-08-15T09:54:21Z</dcterms:created>
  <dcterms:modified xsi:type="dcterms:W3CDTF">2021-06-07T08:55:01Z</dcterms:modified>
</cp:coreProperties>
</file>