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3" activeTab="5"/>
  </bookViews>
  <sheets>
    <sheet name="Форма 2020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externalReferences>
    <externalReference r:id="rId14"/>
  </externalReferences>
  <definedNames>
    <definedName name="_xlnm.Print_Area" localSheetId="0">'Форма 2020-1'!$A$1:$J$57</definedName>
    <definedName name="_xlnm.Print_Area" localSheetId="1">'Форма 2021-2 П.1-4'!$A$1:$J$27</definedName>
    <definedName name="_xlnm.Print_Area" localSheetId="9">'Форма 2021-2 П.14-15'!$A$1:$L$42</definedName>
    <definedName name="_xlnm.Print_Area" localSheetId="2">'Форма 2021-2 П.5'!$A$1:$N$24</definedName>
    <definedName name="_xlnm.Print_Area" localSheetId="3">'Форма 2021-2 П.6'!$A$1:$N$38</definedName>
    <definedName name="_xlnm.Print_Area" localSheetId="4">'Форма 2021-2 П.7'!$A$1:$N$22</definedName>
    <definedName name="_xlnm.Print_Area" localSheetId="5">'Форма 2021-2 П.8'!$A$1:$M$52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<sst xmlns="http://schemas.openxmlformats.org/spreadsheetml/2006/main" count="654" uniqueCount="248">
  <si>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</si>
  <si>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</si>
  <si>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</si>
  <si>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</si>
  <si>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</si>
  <si>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</si>
  <si>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</si>
  <si>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</si>
  <si>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</si>
  <si>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</si>
  <si>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</si>
  <si>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</si>
  <si>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</si>
  <si>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</si>
  <si>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</si>
  <si>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</si>
  <si>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</si>
  <si>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</si>
  <si>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</si>
  <si>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</si>
  <si>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</si>
  <si>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</si>
  <si>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</si>
  <si>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</si>
  <si>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</si>
  <si>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</si>
  <si>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</si>
  <si>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</si>
  <si>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</si>
  <si>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</si>
  <si>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</si>
  <si>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</si>
  <si>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</si>
  <si>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</si>
  <si>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</si>
  <si>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</si>
  <si>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</si>
  <si>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</si>
  <si>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</si>
  <si>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</si>
  <si>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</si>
  <si>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</si>
  <si>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</si>
  <si>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</si>
  <si>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</si>
  <si>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</si>
  <si>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</si>
  <si>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</si>
  <si>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</si>
  <si>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</si>
  <si>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</si>
  <si>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</si>
  <si>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</si>
  <si>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</si>
  <si>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</si>
  <si>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</si>
  <si>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</si>
  <si>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</si>
  <si>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</si>
  <si>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</si>
  <si>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</si>
  <si>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</si>
  <si>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</si>
  <si>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</si>
  <si>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</si>
  <si>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</si>
  <si>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</si>
  <si>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</si>
  <si>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</si>
  <si>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</si>
  <si>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</si>
  <si>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</si>
  <si>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</si>
  <si>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</si>
  <si>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</si>
  <si>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</si>
  <si>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</si>
  <si>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</si>
  <si>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</si>
  <si>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</si>
  <si>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</si>
  <si>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</si>
  <si>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</si>
  <si>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</si>
  <si>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</si>
  <si>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</si>
  <si>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</si>
  <si>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</si>
  <si>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</si>
  <si>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</si>
  <si>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</si>
  <si>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</si>
  <si>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</si>
  <si>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</si>
  <si>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</si>
  <si>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</si>
  <si>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</si>
  <si>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</si>
  <si>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</si>
  <si>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</si>
  <si>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</si>
  <si>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</si>
  <si>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</si>
  <si>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</si>
  <si>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</si>
  <si>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</si>
  <si>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</si>
  <si>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</si>
  <si>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</si>
  <si>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</si>
  <si>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</si>
  <si>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2) кредиторська заборгованість місцевого бюджету у 2019 - 2020 роках:</t>
  </si>
  <si>
    <t>Дебіторська заборгованість на 01.01.2019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</si>
  <si>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</si>
  <si>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</si>
  <si>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</si>
  <si>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</si>
  <si>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</si>
  <si>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</si>
  <si>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</si>
  <si>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</si>
  <si>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</si>
  <si>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</si>
  <si>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</si>
  <si>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</si>
  <si>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</si>
  <si>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</si>
  <si>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</si>
  <si>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</si>
  <si>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</si>
  <si>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</si>
  <si>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</si>
  <si>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</si>
  <si>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</si>
  <si>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</si>
  <si>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</si>
  <si>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</si>
  <si>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</si>
  <si>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</si>
  <si>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</si>
  <si>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</si>
  <si>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</si>
  <si>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</si>
  <si>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</si>
  <si>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</si>
  <si>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</si>
  <si>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</si>
  <si>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</si>
  <si>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</si>
  <si>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</si>
  <si>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</si>
  <si>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</si>
  <si>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</si>
  <si>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1. управління житлово-комунального господарства Хмельницької міської ради</t>
  </si>
  <si>
    <t>03356163</t>
  </si>
  <si>
    <t>2. управління житлово-комунального господарства Хмельницької міської ради</t>
  </si>
  <si>
    <t xml:space="preserve">Заходи з енергозбереження </t>
  </si>
  <si>
    <t>0470</t>
  </si>
  <si>
    <t xml:space="preserve">Забезпечити збереження енргоресурсів та їх економне використання </t>
  </si>
  <si>
    <t>обсяг видатків</t>
  </si>
  <si>
    <t>грн.</t>
  </si>
  <si>
    <t>од.</t>
  </si>
  <si>
    <t>розрахунково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</si>
  <si>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</si>
  <si>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</si>
  <si>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</si>
  <si>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</si>
  <si>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</si>
  <si>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</si>
  <si>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Завдання 1. Відшкодування відсоткових ставок за залученими кредитами на заходи з підвищення енергоефективності</t>
  </si>
  <si>
    <t>рази/ %</t>
  </si>
  <si>
    <t>Програма популяризації та ефективного впровадження програм у сфері житлово-комунального господарства на 2019 – 2023 роки</t>
  </si>
  <si>
    <t>Рішення тридцятої сесії ХМР від 17.04.2019 № 48</t>
  </si>
  <si>
    <t>Програма часткового відшкодування відсоткових ставок за залученими кредитами, що надаються фізичним особам, об’єднанням співвласників багатоквартирних будинків та житлово-будівельним кооперативам на заходи з підвищення енергоефективності на 2018-2021 роки</t>
  </si>
  <si>
    <t>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</si>
  <si>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сприяння впровадження відновлювальних джерел енергії власниками приватних житлових будинків    м.Хмельницького на 2018-2029 роки</t>
  </si>
  <si>
    <t>Рішення девятнадцятої сесії ХМР від 27.12.2017 р. № 39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</si>
  <si>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</si>
  <si>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</si>
  <si>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</si>
  <si>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</si>
  <si>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</si>
  <si>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</si>
  <si>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</si>
  <si>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</si>
  <si>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</si>
  <si>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</si>
  <si>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</si>
  <si>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</si>
  <si>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</si>
  <si>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</si>
  <si>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</si>
  <si>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</si>
  <si>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</si>
  <si>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</si>
  <si>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</si>
  <si>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</si>
  <si>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</si>
  <si>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</si>
  <si>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</si>
  <si>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</si>
  <si>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</si>
  <si>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</si>
  <si>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</si>
  <si>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</si>
  <si>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кредитний договір</t>
  </si>
  <si>
    <t xml:space="preserve">кількість каналізаційних насосних станцій, що підлягають реконструкції із заміною насосного обладнання </t>
  </si>
  <si>
    <t>проектно-кошторисна документація</t>
  </si>
  <si>
    <t>економія коштів від впровадження заходів проєкту</t>
  </si>
  <si>
    <t>відсоток зниження споживання електроенергії після впровадження проєкту</t>
  </si>
  <si>
    <t>Рішення двадцять дев'ятої сесії міської ради від 13.02.2019 р. № 31</t>
  </si>
  <si>
    <t>Рішення дев'ятнадцятої сесії ХМР від 27.12.2017 р. № 40</t>
  </si>
  <si>
    <t>разом  (10 + 11)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</si>
  <si>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</si>
  <si>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Впровадження заходів прооекту "Підвищення енергоефективності систем водопостачання та водоочищення"</t>
  </si>
  <si>
    <t xml:space="preserve">Кошти, які надійшли управлінню ЖКГ у 2019 р. за спеціальним фондом місцевого бюджету використані у обсязі 918015,90 грн. (капітальні видатки) за КЕКВ 3131 "Капітальний ремонт житлового фонду (приміщень)". </t>
  </si>
  <si>
    <t>На 2020 рік в місцевому бюджеті на капітальний ремонт ліфтів за сеціальним фондом передбачені капітальні видатки в сумі 25855475,00 грн., в т.ч. за КЕКВ: 3131 "Капітальний ремонт житлового фонду (приміщень)" - 7811475,00 грн, 3210 "Капітальні трансферти підприємствам (установам, організаціям)" - 18044000,00 грн.</t>
  </si>
  <si>
    <t>Капітальні трансферти підприємствам (установам, організаціям)</t>
  </si>
  <si>
    <t>3.                  1417640</t>
  </si>
  <si>
    <t>________       7640______</t>
  </si>
  <si>
    <t>Завдання 1. Впровадження заходів прооекту "Підвищення енергоефективності систем водопостачання та водоочищення"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</si>
  <si>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роки,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роки, рішення тридцять п’ятої сесії №12 від 11.12.2019 р. "Про здійснення запозичення для фінансування інвестиційного проєкту", Програма NIP щодо модернізації водного сектору в Україні – Модернізація об’єктів водопостачання та водовідведення,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</si>
  <si>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</si>
  <si>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Рішення позачергової десятої сесії ХМР від 29.12.2016 р. № 6 зі змінами</t>
  </si>
  <si>
    <t>Підвищення енергоефективності систем водопостачання та водовідведення: Реконструкція каналізаційних насосних сианцій № 2, 7, 12 у місті Хмельницькому</t>
  </si>
  <si>
    <t>2020-2021</t>
  </si>
  <si>
    <t>За бюджетною програмою 1217640 "Заходи з енергозбереження" на 2021 р. видатки спеціального фонду місцевого бюджету передбачені у розмірі 3210 "Капітальні трансферти підприємствам (установам, організаціям)" - 18508795,58 грн. на забезпечення збереження енргоресурсів та їх економне використання.</t>
  </si>
  <si>
    <t>Програма часткового відшкодування відсоткових ставок</t>
  </si>
  <si>
    <t>прогнозна кількість заявників,  для яких буде здійснене часткове відшкодування відсоткових ставок за залученими кредитами на заходи з підвищення енергоефективності</t>
  </si>
  <si>
    <t>заявник</t>
  </si>
  <si>
    <t xml:space="preserve">розрахунково </t>
  </si>
  <si>
    <t>середня сума на відшкодування відсоткових ставок для 1 заявника</t>
  </si>
  <si>
    <t>динаміка призначень на відшкодування відсоткових ставок за залученими кредитами порівняно з попереднім періодом</t>
  </si>
  <si>
    <t xml:space="preserve">Завдання 2. Здійснення заходів з енергозбереження </t>
  </si>
  <si>
    <t>Програма відшкодування частини відсоткових ставок та кредитів, отриманих ОСБб, ЖБК/ Програма сприяння впровадження відновлювальних джерел енергії</t>
  </si>
  <si>
    <t>прогнозна кількість житлових будинків, в яких планується проведення заходів з енергозбереження</t>
  </si>
  <si>
    <t>прогнозна кількість приватних будинків, в яких планується проведення заходів з встановлення сонячних електростанцій на покрівлях та фасадах приватних будинків</t>
  </si>
  <si>
    <t>середні витрати на проведення заходів з енергозбереження в одному будинку</t>
  </si>
  <si>
    <t>середні витрати на проведення заходів з встановлення сонячних електростанцій в одному будинку</t>
  </si>
  <si>
    <t xml:space="preserve">динаміка кількості заходів з енергозбереження порівняно з попереднім роком </t>
  </si>
  <si>
    <t xml:space="preserve">Відшкодування відсоткових ставок за залученими кредитами на заходи з підвищення енергоефективності </t>
  </si>
  <si>
    <t xml:space="preserve">Здійснення заходів з енергозбереження </t>
  </si>
  <si>
    <t>Окремі заходи по реалізації державних (регіональних) програм, не віднесені до заходів розвитку</t>
  </si>
  <si>
    <t>Капітальний ремонт житлового фонду (приміщень)</t>
  </si>
  <si>
    <t>Використання коштів загальгного фонду бюджету у 2019 році складає 99,2%, що свідчить про повноцінне освоєння закладених на рік видатків на забезпечення  збереження енргоресурсів та їх економне використання. Станом на 01.10.2020 р. виконання робіт 88,0%, до кінця року очікується 100% виконання робіт.</t>
  </si>
  <si>
    <t>Витрати на виконання Програми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</si>
  <si>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Витрати на виконання Програми сприяння впровадження відновлювальних джерел енергії власниками приватних житлових будинків    м.Хмельницького на 2018-2029 роки</t>
  </si>
  <si>
    <t xml:space="preserve">Відповідно до Програми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 кошти на забезпечення збереження енргоресурсів та їх економне використання передбачені спеціальним фондом місцевого бюджету. 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</si>
</sst>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0.00000000"/>
    <numFmt numFmtId="185" formatCode="0.0%"/>
    <numFmt numFmtId="18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indent="4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" fontId="2" fillId="0" borderId="10" xfId="52" applyNumberFormat="1" applyFont="1" applyBorder="1" applyAlignment="1">
      <alignment vertical="center" wrapText="1"/>
      <protection/>
    </xf>
    <xf numFmtId="0" fontId="5" fillId="0" borderId="15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7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80;%20&#1073;&#1102;&#1076;&#1078;&#1077;&#1090;&#1085;&#1080;&#1093;%20&#1079;&#1072;&#1087;&#1080;&#1090;&#1110;&#1074;%207640%20&#1085;&#1072;%202021%20-%202023%20&#1088;&#1086;&#1082;&#1080;%20&#1059;&#1046;&#105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20-1"/>
      <sheetName val="Форма 2021-2 П.1-4"/>
      <sheetName val="Форма 2021-2 П.5"/>
      <sheetName val="Форма 2021-2 П.6"/>
      <sheetName val="Форма 2021-2 П.7"/>
      <sheetName val="Форма 2021-2 П.8"/>
      <sheetName val="Форма 2021-2 П.9-10"/>
      <sheetName val="Форма 2021-2 П.11"/>
      <sheetName val="Форма 2021-2 П.12-13"/>
      <sheetName val="Форма 2021-2 П.14-15"/>
      <sheetName val="Форма 2021-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3" t="s">
        <v>0</v>
      </c>
      <c r="H1" s="93"/>
      <c r="I1" s="93"/>
    </row>
    <row r="2" spans="2:9" ht="15.75" customHeight="1">
      <c r="B2" s="6"/>
      <c r="C2" s="6"/>
      <c r="D2" s="6"/>
      <c r="E2" s="6"/>
      <c r="F2" s="6"/>
      <c r="G2" s="93" t="s">
        <v>1</v>
      </c>
      <c r="H2" s="93"/>
      <c r="I2" s="93"/>
    </row>
    <row r="3" spans="2:9" ht="15.75" customHeight="1">
      <c r="B3" s="6"/>
      <c r="C3" s="6"/>
      <c r="D3" s="6"/>
      <c r="E3" s="6"/>
      <c r="F3" s="6"/>
      <c r="G3" s="93" t="s">
        <v>2</v>
      </c>
      <c r="H3" s="93"/>
      <c r="I3" s="93"/>
    </row>
    <row r="4" spans="1:9" ht="15.75">
      <c r="A4" s="1"/>
      <c r="B4" s="6"/>
      <c r="C4" s="6"/>
      <c r="D4" s="6"/>
      <c r="E4" s="6"/>
      <c r="F4" s="6"/>
      <c r="G4" s="93" t="s">
        <v>12</v>
      </c>
      <c r="H4" s="93"/>
      <c r="I4" s="93"/>
    </row>
    <row r="5" spans="1:9" ht="15.75">
      <c r="A5" s="6"/>
      <c r="B5" s="6"/>
      <c r="C5" s="6"/>
      <c r="D5" s="6"/>
      <c r="E5" s="6"/>
      <c r="F5" s="6"/>
      <c r="G5" s="93" t="s">
        <v>129</v>
      </c>
      <c r="H5" s="93"/>
      <c r="I5" s="93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6" t="s">
        <v>128</v>
      </c>
      <c r="B7" s="96"/>
      <c r="C7" s="96"/>
      <c r="D7" s="96"/>
      <c r="E7" s="96"/>
      <c r="F7" s="96"/>
      <c r="G7" s="96"/>
      <c r="H7" s="96"/>
      <c r="I7" s="9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94" t="s">
        <v>22</v>
      </c>
      <c r="B10" s="94"/>
      <c r="C10" s="94"/>
      <c r="D10" s="94"/>
      <c r="E10" s="94"/>
      <c r="F10" s="90" t="s">
        <v>143</v>
      </c>
      <c r="G10" s="90"/>
      <c r="H10" s="38" t="s">
        <v>133</v>
      </c>
      <c r="I10" s="25">
        <v>22201100000</v>
      </c>
    </row>
    <row r="11" spans="1:9" ht="48.75" customHeight="1">
      <c r="A11" s="95" t="s">
        <v>23</v>
      </c>
      <c r="B11" s="95"/>
      <c r="C11" s="95"/>
      <c r="D11" s="95"/>
      <c r="E11" s="95"/>
      <c r="F11" s="92" t="s">
        <v>132</v>
      </c>
      <c r="G11" s="92"/>
      <c r="H11" s="34" t="s">
        <v>130</v>
      </c>
      <c r="I11" s="34" t="s">
        <v>131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91" t="s">
        <v>16</v>
      </c>
      <c r="B13" s="91"/>
      <c r="C13" s="91"/>
      <c r="D13" s="91"/>
      <c r="E13" s="91"/>
      <c r="F13" s="91"/>
      <c r="G13" s="91"/>
      <c r="H13" s="91"/>
      <c r="I13" s="9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91" t="s">
        <v>3</v>
      </c>
      <c r="B15" s="91"/>
      <c r="C15" s="91"/>
      <c r="D15" s="91"/>
      <c r="E15" s="91"/>
      <c r="F15" s="91"/>
      <c r="G15" s="91"/>
      <c r="H15" s="91"/>
      <c r="I15" s="91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97" t="s">
        <v>135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4" t="s">
        <v>136</v>
      </c>
      <c r="B19" s="84"/>
      <c r="C19" s="84"/>
      <c r="D19" s="84" t="s">
        <v>45</v>
      </c>
      <c r="E19" s="81" t="s">
        <v>98</v>
      </c>
      <c r="F19" s="81" t="s">
        <v>99</v>
      </c>
      <c r="G19" s="81" t="s">
        <v>100</v>
      </c>
      <c r="H19" s="81" t="s">
        <v>19</v>
      </c>
      <c r="I19" s="81" t="s">
        <v>101</v>
      </c>
    </row>
    <row r="20" spans="1:9" ht="15.75" customHeight="1">
      <c r="A20" s="84"/>
      <c r="B20" s="84"/>
      <c r="C20" s="84"/>
      <c r="D20" s="84"/>
      <c r="E20" s="81"/>
      <c r="F20" s="81"/>
      <c r="G20" s="81"/>
      <c r="H20" s="81"/>
      <c r="I20" s="81"/>
    </row>
    <row r="21" spans="1:9" ht="15.75" customHeight="1">
      <c r="A21" s="84">
        <v>1</v>
      </c>
      <c r="B21" s="84"/>
      <c r="C21" s="84"/>
      <c r="D21" s="18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</row>
    <row r="22" spans="1:9" ht="15.75" customHeight="1">
      <c r="A22" s="85" t="s">
        <v>137</v>
      </c>
      <c r="B22" s="86"/>
      <c r="C22" s="86"/>
      <c r="D22" s="86"/>
      <c r="E22" s="86"/>
      <c r="F22" s="86"/>
      <c r="G22" s="86"/>
      <c r="H22" s="86"/>
      <c r="I22" s="87"/>
    </row>
    <row r="23" spans="1:9" ht="15.75" customHeight="1">
      <c r="A23" s="85"/>
      <c r="B23" s="86"/>
      <c r="C23" s="87"/>
      <c r="D23" s="26"/>
      <c r="E23" s="13"/>
      <c r="F23" s="13"/>
      <c r="G23" s="13"/>
      <c r="H23" s="13"/>
      <c r="I23" s="13"/>
    </row>
    <row r="24" spans="1:9" ht="15.75" customHeight="1">
      <c r="A24" s="85"/>
      <c r="B24" s="86"/>
      <c r="C24" s="87"/>
      <c r="D24" s="26"/>
      <c r="E24" s="13"/>
      <c r="F24" s="13"/>
      <c r="G24" s="13"/>
      <c r="H24" s="13"/>
      <c r="I24" s="13"/>
    </row>
    <row r="25" spans="1:9" ht="15.75" customHeight="1">
      <c r="A25" s="85" t="s">
        <v>152</v>
      </c>
      <c r="B25" s="86"/>
      <c r="C25" s="86"/>
      <c r="D25" s="86"/>
      <c r="E25" s="86"/>
      <c r="F25" s="86"/>
      <c r="G25" s="86"/>
      <c r="H25" s="86"/>
      <c r="I25" s="87"/>
    </row>
    <row r="26" spans="1:9" ht="15.75" customHeight="1">
      <c r="A26" s="85"/>
      <c r="B26" s="86"/>
      <c r="C26" s="87"/>
      <c r="D26" s="26"/>
      <c r="E26" s="13"/>
      <c r="F26" s="13"/>
      <c r="G26" s="13"/>
      <c r="H26" s="13"/>
      <c r="I26" s="13"/>
    </row>
    <row r="27" spans="1:9" ht="15.75" customHeight="1">
      <c r="A27" s="85"/>
      <c r="B27" s="86"/>
      <c r="C27" s="87"/>
      <c r="D27" s="26"/>
      <c r="E27" s="13"/>
      <c r="F27" s="13"/>
      <c r="G27" s="13"/>
      <c r="H27" s="13"/>
      <c r="I27" s="1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3" t="s">
        <v>138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2:10" ht="15.75">
      <c r="B30" s="6"/>
      <c r="C30" s="6"/>
      <c r="D30" s="6"/>
      <c r="E30" s="6"/>
      <c r="F30" s="6"/>
      <c r="G30" s="6"/>
      <c r="H30" s="6"/>
      <c r="J30" s="39" t="s">
        <v>21</v>
      </c>
    </row>
    <row r="31" spans="1:10" ht="31.5" customHeight="1">
      <c r="A31" s="81" t="s">
        <v>140</v>
      </c>
      <c r="B31" s="81" t="s">
        <v>141</v>
      </c>
      <c r="C31" s="81" t="s">
        <v>17</v>
      </c>
      <c r="D31" s="81" t="s">
        <v>142</v>
      </c>
      <c r="E31" s="81" t="s">
        <v>98</v>
      </c>
      <c r="F31" s="81" t="s">
        <v>99</v>
      </c>
      <c r="G31" s="81" t="s">
        <v>100</v>
      </c>
      <c r="H31" s="81" t="s">
        <v>19</v>
      </c>
      <c r="I31" s="81" t="s">
        <v>101</v>
      </c>
      <c r="J31" s="81" t="s">
        <v>134</v>
      </c>
    </row>
    <row r="32" spans="1:10" ht="81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5.75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</row>
    <row r="34" spans="1:10" ht="15.75">
      <c r="A34" s="13"/>
      <c r="B34" s="14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4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4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 t="s">
        <v>18</v>
      </c>
      <c r="C37" s="13"/>
      <c r="D37" s="13"/>
      <c r="E37" s="13"/>
      <c r="F37" s="13"/>
      <c r="G37" s="13"/>
      <c r="H37" s="13"/>
      <c r="I37" s="13"/>
      <c r="J37" s="1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3" t="s">
        <v>139</v>
      </c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.75">
      <c r="A40" s="6"/>
      <c r="B40" s="6"/>
      <c r="C40" s="6"/>
      <c r="D40" s="6"/>
      <c r="E40" s="6"/>
      <c r="F40" s="6"/>
      <c r="G40" s="6"/>
      <c r="H40" s="6"/>
      <c r="J40" s="39" t="s">
        <v>20</v>
      </c>
    </row>
    <row r="41" spans="1:10" ht="15.75" customHeight="1">
      <c r="A41" s="81" t="s">
        <v>140</v>
      </c>
      <c r="B41" s="81" t="s">
        <v>141</v>
      </c>
      <c r="C41" s="81" t="s">
        <v>17</v>
      </c>
      <c r="D41" s="81" t="s">
        <v>142</v>
      </c>
      <c r="E41" s="81" t="s">
        <v>98</v>
      </c>
      <c r="F41" s="81" t="s">
        <v>99</v>
      </c>
      <c r="G41" s="81" t="s">
        <v>100</v>
      </c>
      <c r="H41" s="81" t="s">
        <v>19</v>
      </c>
      <c r="I41" s="81" t="s">
        <v>101</v>
      </c>
      <c r="J41" s="81" t="s">
        <v>134</v>
      </c>
    </row>
    <row r="42" spans="1:10" ht="87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</row>
    <row r="44" spans="1:10" ht="15.75">
      <c r="A44" s="13"/>
      <c r="B44" s="14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4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4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 t="s">
        <v>18</v>
      </c>
      <c r="C47" s="13"/>
      <c r="D47" s="13"/>
      <c r="E47" s="13"/>
      <c r="F47" s="13"/>
      <c r="G47" s="13"/>
      <c r="H47" s="13"/>
      <c r="I47" s="13"/>
      <c r="J47" s="1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3" t="s">
        <v>6</v>
      </c>
      <c r="B52" s="83"/>
      <c r="C52" s="82" t="s">
        <v>11</v>
      </c>
      <c r="D52" s="82"/>
      <c r="E52" s="82"/>
      <c r="F52" s="6"/>
      <c r="G52" s="6"/>
      <c r="H52" s="82" t="s">
        <v>10</v>
      </c>
      <c r="I52" s="82"/>
    </row>
    <row r="53" spans="1:9" ht="15.75" customHeight="1">
      <c r="A53" s="7"/>
      <c r="C53" s="80" t="s">
        <v>7</v>
      </c>
      <c r="D53" s="80"/>
      <c r="E53" s="80"/>
      <c r="F53" s="6"/>
      <c r="G53" s="6"/>
      <c r="H53" s="80" t="s">
        <v>8</v>
      </c>
      <c r="I53" s="80"/>
    </row>
    <row r="54" spans="1:9" ht="37.5" customHeight="1">
      <c r="A54" s="89" t="s">
        <v>9</v>
      </c>
      <c r="B54" s="89"/>
      <c r="C54" s="88" t="s">
        <v>11</v>
      </c>
      <c r="D54" s="88"/>
      <c r="E54" s="88"/>
      <c r="F54" s="11"/>
      <c r="G54" s="11"/>
      <c r="H54" s="88" t="s">
        <v>10</v>
      </c>
      <c r="I54" s="88"/>
    </row>
    <row r="55" spans="1:9" ht="15.75" customHeight="1">
      <c r="A55" s="7"/>
      <c r="B55" s="4"/>
      <c r="C55" s="80" t="s">
        <v>7</v>
      </c>
      <c r="D55" s="80"/>
      <c r="E55" s="80"/>
      <c r="F55" s="6"/>
      <c r="G55" s="6"/>
      <c r="H55" s="80" t="s">
        <v>8</v>
      </c>
      <c r="I55" s="80"/>
    </row>
    <row r="58" ht="15.75">
      <c r="A58" s="2"/>
    </row>
    <row r="60" ht="15.75">
      <c r="A60" s="2"/>
    </row>
  </sheetData>
  <sheetProtection/>
  <mergeCells count="59">
    <mergeCell ref="H55:I55"/>
    <mergeCell ref="H54:I54"/>
    <mergeCell ref="A7:I7"/>
    <mergeCell ref="G4:I4"/>
    <mergeCell ref="G5:I5"/>
    <mergeCell ref="A15:I15"/>
    <mergeCell ref="A17:J17"/>
    <mergeCell ref="C31:C32"/>
    <mergeCell ref="H19:H20"/>
    <mergeCell ref="F10:G10"/>
    <mergeCell ref="A13:I13"/>
    <mergeCell ref="F11:G11"/>
    <mergeCell ref="A23:C23"/>
    <mergeCell ref="G1:I1"/>
    <mergeCell ref="G3:I3"/>
    <mergeCell ref="G2:I2"/>
    <mergeCell ref="A10:E10"/>
    <mergeCell ref="A11:E11"/>
    <mergeCell ref="A19:C20"/>
    <mergeCell ref="D41:D42"/>
    <mergeCell ref="A41:A42"/>
    <mergeCell ref="C41:C42"/>
    <mergeCell ref="E41:E42"/>
    <mergeCell ref="C55:E55"/>
    <mergeCell ref="A52:B52"/>
    <mergeCell ref="C54:E54"/>
    <mergeCell ref="C52:E52"/>
    <mergeCell ref="C53:E53"/>
    <mergeCell ref="A54:B54"/>
    <mergeCell ref="B41:B42"/>
    <mergeCell ref="A24:C24"/>
    <mergeCell ref="A22:I22"/>
    <mergeCell ref="A27:C27"/>
    <mergeCell ref="F41:F42"/>
    <mergeCell ref="G41:G42"/>
    <mergeCell ref="A26:C26"/>
    <mergeCell ref="I41:I42"/>
    <mergeCell ref="G31:G32"/>
    <mergeCell ref="B31:B32"/>
    <mergeCell ref="A21:C21"/>
    <mergeCell ref="A31:A32"/>
    <mergeCell ref="A25:I25"/>
    <mergeCell ref="I19:I20"/>
    <mergeCell ref="E19:E20"/>
    <mergeCell ref="F19:F20"/>
    <mergeCell ref="G19:G20"/>
    <mergeCell ref="D19:D20"/>
    <mergeCell ref="F31:F32"/>
    <mergeCell ref="A29:J29"/>
    <mergeCell ref="H53:I53"/>
    <mergeCell ref="I31:I32"/>
    <mergeCell ref="H52:I52"/>
    <mergeCell ref="J41:J42"/>
    <mergeCell ref="H31:H32"/>
    <mergeCell ref="J31:J32"/>
    <mergeCell ref="H41:H42"/>
    <mergeCell ref="A39:J39"/>
    <mergeCell ref="D31:D32"/>
    <mergeCell ref="E31:E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21">
      <selection activeCell="E39" sqref="E39"/>
    </sheetView>
  </sheetViews>
  <sheetFormatPr defaultColWidth="9.140625" defaultRowHeight="15"/>
  <cols>
    <col min="1" max="1" width="18.140625" style="0" customWidth="1"/>
    <col min="2" max="2" width="26.42187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  <col min="16" max="16" width="13.7109375" style="0" bestFit="1" customWidth="1"/>
  </cols>
  <sheetData>
    <row r="1" spans="1:18" ht="17.25" customHeight="1">
      <c r="A1" s="83" t="s">
        <v>198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8.75" customHeight="1">
      <c r="A3" s="83" t="s">
        <v>199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2" t="s">
        <v>21</v>
      </c>
      <c r="M4" s="8"/>
      <c r="N4" s="8"/>
      <c r="O4" s="8"/>
      <c r="P4" s="8"/>
      <c r="Q4" s="8"/>
      <c r="R4" s="8"/>
    </row>
    <row r="5" spans="1:18" ht="48" customHeight="1">
      <c r="A5" s="81" t="s">
        <v>69</v>
      </c>
      <c r="B5" s="81" t="s">
        <v>4</v>
      </c>
      <c r="C5" s="108" t="s">
        <v>79</v>
      </c>
      <c r="D5" s="108" t="s">
        <v>83</v>
      </c>
      <c r="E5" s="108" t="s">
        <v>84</v>
      </c>
      <c r="F5" s="108"/>
      <c r="G5" s="108" t="s">
        <v>85</v>
      </c>
      <c r="H5" s="108"/>
      <c r="I5" s="108" t="s">
        <v>86</v>
      </c>
      <c r="J5" s="109" t="s">
        <v>88</v>
      </c>
      <c r="K5" s="109"/>
      <c r="L5" s="108" t="s">
        <v>87</v>
      </c>
      <c r="M5" s="22"/>
      <c r="N5" s="22"/>
      <c r="O5" s="22"/>
      <c r="P5" s="22"/>
      <c r="Q5" s="22"/>
      <c r="R5" s="22"/>
    </row>
    <row r="6" spans="1:18" ht="78.75" customHeight="1">
      <c r="A6" s="81"/>
      <c r="B6" s="81"/>
      <c r="C6" s="108"/>
      <c r="D6" s="108"/>
      <c r="E6" s="108"/>
      <c r="F6" s="108"/>
      <c r="G6" s="108"/>
      <c r="H6" s="108"/>
      <c r="I6" s="108"/>
      <c r="J6" s="13" t="s">
        <v>74</v>
      </c>
      <c r="K6" s="13" t="s">
        <v>75</v>
      </c>
      <c r="L6" s="108"/>
      <c r="M6" s="22"/>
      <c r="N6" s="22"/>
      <c r="O6" s="22"/>
      <c r="P6" s="12"/>
      <c r="Q6" s="22"/>
      <c r="R6" s="22"/>
    </row>
    <row r="7" spans="1:18" ht="15.75">
      <c r="A7" s="13">
        <v>1</v>
      </c>
      <c r="B7" s="13">
        <v>2</v>
      </c>
      <c r="C7" s="18">
        <v>3</v>
      </c>
      <c r="D7" s="18">
        <v>4</v>
      </c>
      <c r="E7" s="84">
        <v>5</v>
      </c>
      <c r="F7" s="84"/>
      <c r="G7" s="162">
        <v>6</v>
      </c>
      <c r="H7" s="162"/>
      <c r="I7" s="18">
        <v>7</v>
      </c>
      <c r="J7" s="18">
        <v>8</v>
      </c>
      <c r="K7" s="18">
        <v>9</v>
      </c>
      <c r="L7" s="18">
        <v>10</v>
      </c>
      <c r="M7" s="22"/>
      <c r="N7" s="22"/>
      <c r="O7" s="22"/>
      <c r="P7" s="12"/>
      <c r="Q7" s="22"/>
      <c r="R7" s="22"/>
    </row>
    <row r="8" spans="1:18" ht="87.75" customHeight="1">
      <c r="A8" s="13">
        <v>2282</v>
      </c>
      <c r="B8" s="14" t="s">
        <v>242</v>
      </c>
      <c r="C8" s="59">
        <f>550000</f>
        <v>550000</v>
      </c>
      <c r="D8" s="59">
        <f>'Форма 2021-2 П.7'!C8</f>
        <v>545356.98</v>
      </c>
      <c r="E8" s="84"/>
      <c r="F8" s="84"/>
      <c r="G8" s="84"/>
      <c r="H8" s="84"/>
      <c r="I8" s="26"/>
      <c r="J8" s="18"/>
      <c r="K8" s="18"/>
      <c r="L8" s="59">
        <f>D8</f>
        <v>545356.98</v>
      </c>
      <c r="M8" s="22"/>
      <c r="N8" s="22"/>
      <c r="O8" s="22"/>
      <c r="P8" s="75"/>
      <c r="Q8" s="22"/>
      <c r="R8" s="22"/>
    </row>
    <row r="9" spans="1:18" ht="26.25" customHeight="1">
      <c r="A9" s="13"/>
      <c r="B9" s="13" t="s">
        <v>18</v>
      </c>
      <c r="C9" s="59">
        <f>C8</f>
        <v>550000</v>
      </c>
      <c r="D9" s="59">
        <f>D8</f>
        <v>545356.98</v>
      </c>
      <c r="E9" s="84"/>
      <c r="F9" s="84"/>
      <c r="G9" s="84"/>
      <c r="H9" s="84"/>
      <c r="I9" s="18"/>
      <c r="J9" s="18"/>
      <c r="K9" s="18"/>
      <c r="L9" s="59">
        <f>L8</f>
        <v>545356.98</v>
      </c>
      <c r="M9" s="22"/>
      <c r="N9" s="22"/>
      <c r="O9" s="22"/>
      <c r="P9" s="22"/>
      <c r="Q9" s="22"/>
      <c r="R9" s="22"/>
    </row>
    <row r="10" spans="1:18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9.5" customHeight="1">
      <c r="A11" s="83" t="s">
        <v>111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22"/>
      <c r="N11" s="22"/>
      <c r="O11" s="22"/>
      <c r="P11" s="22"/>
      <c r="Q11" s="22"/>
      <c r="R11" s="22"/>
    </row>
    <row r="12" spans="1:18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2" t="s">
        <v>21</v>
      </c>
      <c r="M12" s="22"/>
      <c r="N12" s="22"/>
      <c r="O12" s="22"/>
      <c r="P12" s="22"/>
      <c r="Q12" s="22"/>
      <c r="R12" s="22"/>
    </row>
    <row r="13" spans="1:18" ht="21" customHeight="1">
      <c r="A13" s="81" t="s">
        <v>69</v>
      </c>
      <c r="B13" s="81" t="s">
        <v>4</v>
      </c>
      <c r="C13" s="81" t="s">
        <v>5</v>
      </c>
      <c r="D13" s="81"/>
      <c r="E13" s="81"/>
      <c r="F13" s="81"/>
      <c r="G13" s="81"/>
      <c r="H13" s="81" t="s">
        <v>13</v>
      </c>
      <c r="I13" s="81"/>
      <c r="J13" s="81"/>
      <c r="K13" s="81"/>
      <c r="L13" s="81"/>
      <c r="M13" s="22"/>
      <c r="N13" s="22"/>
      <c r="O13" s="22"/>
      <c r="P13" s="22"/>
      <c r="Q13" s="22"/>
      <c r="R13" s="22"/>
    </row>
    <row r="14" spans="1:18" ht="98.25" customHeight="1">
      <c r="A14" s="81"/>
      <c r="B14" s="81"/>
      <c r="C14" s="81" t="s">
        <v>70</v>
      </c>
      <c r="D14" s="81" t="s">
        <v>71</v>
      </c>
      <c r="E14" s="81" t="s">
        <v>72</v>
      </c>
      <c r="F14" s="81"/>
      <c r="G14" s="81" t="s">
        <v>76</v>
      </c>
      <c r="H14" s="81" t="s">
        <v>73</v>
      </c>
      <c r="I14" s="81" t="s">
        <v>78</v>
      </c>
      <c r="J14" s="81" t="s">
        <v>72</v>
      </c>
      <c r="K14" s="81"/>
      <c r="L14" s="81" t="s">
        <v>77</v>
      </c>
      <c r="M14" s="22"/>
      <c r="N14" s="22"/>
      <c r="O14" s="22"/>
      <c r="P14" s="22"/>
      <c r="Q14" s="22"/>
      <c r="R14" s="22"/>
    </row>
    <row r="15" spans="1:18" ht="39.75" customHeight="1">
      <c r="A15" s="81"/>
      <c r="B15" s="81"/>
      <c r="C15" s="81"/>
      <c r="D15" s="81"/>
      <c r="E15" s="13" t="s">
        <v>74</v>
      </c>
      <c r="F15" s="13" t="s">
        <v>75</v>
      </c>
      <c r="G15" s="81"/>
      <c r="H15" s="81"/>
      <c r="I15" s="81"/>
      <c r="J15" s="13" t="s">
        <v>74</v>
      </c>
      <c r="K15" s="13" t="s">
        <v>75</v>
      </c>
      <c r="L15" s="81"/>
      <c r="M15" s="22"/>
      <c r="N15" s="22"/>
      <c r="O15" s="22"/>
      <c r="P15" s="22"/>
      <c r="Q15" s="22"/>
      <c r="R15" s="22"/>
    </row>
    <row r="16" spans="1:18" ht="17.2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22"/>
      <c r="N16" s="22"/>
      <c r="O16" s="22"/>
      <c r="P16" s="22"/>
      <c r="Q16" s="22"/>
      <c r="R16" s="22"/>
    </row>
    <row r="17" spans="1:18" ht="85.5" customHeight="1">
      <c r="A17" s="13">
        <v>2282</v>
      </c>
      <c r="B17" s="14" t="s">
        <v>242</v>
      </c>
      <c r="C17" s="54">
        <f>'Форма 2021-2 П.7'!C8</f>
        <v>545356.98</v>
      </c>
      <c r="D17" s="170"/>
      <c r="E17" s="13"/>
      <c r="F17" s="13"/>
      <c r="G17" s="54">
        <f>C17</f>
        <v>545356.98</v>
      </c>
      <c r="H17" s="54">
        <f>'Форма 2021-2 П.7'!G8</f>
        <v>850000</v>
      </c>
      <c r="I17" s="54"/>
      <c r="J17" s="54"/>
      <c r="K17" s="54"/>
      <c r="L17" s="54"/>
      <c r="M17" s="22"/>
      <c r="N17" s="22"/>
      <c r="O17" s="22"/>
      <c r="P17" s="22"/>
      <c r="Q17" s="22"/>
      <c r="R17" s="22"/>
    </row>
    <row r="18" spans="1:18" ht="22.5" customHeight="1">
      <c r="A18" s="13"/>
      <c r="B18" s="13" t="s">
        <v>18</v>
      </c>
      <c r="C18" s="54">
        <f>C17</f>
        <v>545356.98</v>
      </c>
      <c r="D18" s="170"/>
      <c r="E18" s="13"/>
      <c r="F18" s="13"/>
      <c r="G18" s="54">
        <f>G17</f>
        <v>545356.98</v>
      </c>
      <c r="H18" s="54">
        <f>H17</f>
        <v>850000</v>
      </c>
      <c r="I18" s="54"/>
      <c r="J18" s="54"/>
      <c r="K18" s="54"/>
      <c r="L18" s="54">
        <f>L17</f>
        <v>0</v>
      </c>
      <c r="M18" s="22"/>
      <c r="N18" s="22"/>
      <c r="O18" s="22"/>
      <c r="P18" s="22"/>
      <c r="Q18" s="22"/>
      <c r="R18" s="22"/>
    </row>
    <row r="20" spans="1:12" ht="19.5" customHeight="1">
      <c r="A20" s="83" t="s">
        <v>200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9:12" ht="15.75">
      <c r="I21" s="24"/>
      <c r="J21" s="24"/>
      <c r="K21" s="24"/>
      <c r="L21" s="12" t="s">
        <v>21</v>
      </c>
    </row>
    <row r="22" spans="1:12" ht="15" customHeight="1">
      <c r="A22" s="81" t="s">
        <v>69</v>
      </c>
      <c r="B22" s="81" t="s">
        <v>4</v>
      </c>
      <c r="C22" s="108" t="s">
        <v>79</v>
      </c>
      <c r="D22" s="108"/>
      <c r="E22" s="108" t="s">
        <v>80</v>
      </c>
      <c r="F22" s="81" t="s">
        <v>112</v>
      </c>
      <c r="G22" s="81" t="s">
        <v>201</v>
      </c>
      <c r="H22" s="81" t="s">
        <v>202</v>
      </c>
      <c r="I22" s="108" t="s">
        <v>81</v>
      </c>
      <c r="J22" s="108"/>
      <c r="K22" s="108" t="s">
        <v>82</v>
      </c>
      <c r="L22" s="108"/>
    </row>
    <row r="23" spans="1:12" ht="17.25" customHeight="1">
      <c r="A23" s="81"/>
      <c r="B23" s="81"/>
      <c r="C23" s="108"/>
      <c r="D23" s="108"/>
      <c r="E23" s="108"/>
      <c r="F23" s="81"/>
      <c r="G23" s="81"/>
      <c r="H23" s="81"/>
      <c r="I23" s="108"/>
      <c r="J23" s="108"/>
      <c r="K23" s="108"/>
      <c r="L23" s="108"/>
    </row>
    <row r="24" spans="1:12" ht="99.75" customHeight="1">
      <c r="A24" s="81"/>
      <c r="B24" s="81"/>
      <c r="C24" s="108"/>
      <c r="D24" s="108"/>
      <c r="E24" s="108"/>
      <c r="F24" s="81"/>
      <c r="G24" s="81"/>
      <c r="H24" s="81"/>
      <c r="I24" s="108"/>
      <c r="J24" s="108"/>
      <c r="K24" s="108"/>
      <c r="L24" s="108"/>
    </row>
    <row r="25" spans="1:12" ht="15.75">
      <c r="A25" s="13">
        <v>1</v>
      </c>
      <c r="B25" s="13">
        <v>2</v>
      </c>
      <c r="C25" s="160">
        <v>3</v>
      </c>
      <c r="D25" s="160"/>
      <c r="E25" s="18">
        <v>4</v>
      </c>
      <c r="F25" s="18">
        <v>5</v>
      </c>
      <c r="G25" s="18">
        <v>6</v>
      </c>
      <c r="H25" s="18">
        <v>7</v>
      </c>
      <c r="I25" s="84">
        <v>8</v>
      </c>
      <c r="J25" s="84"/>
      <c r="K25" s="84">
        <v>9</v>
      </c>
      <c r="L25" s="84"/>
    </row>
    <row r="26" spans="1:12" ht="82.5" customHeight="1">
      <c r="A26" s="13">
        <v>2282</v>
      </c>
      <c r="B26" s="14" t="s">
        <v>242</v>
      </c>
      <c r="C26" s="200">
        <f>C8</f>
        <v>550000</v>
      </c>
      <c r="D26" s="201"/>
      <c r="E26" s="202">
        <f>D8</f>
        <v>545356.98</v>
      </c>
      <c r="F26" s="27"/>
      <c r="G26" s="27"/>
      <c r="H26" s="27"/>
      <c r="I26" s="160"/>
      <c r="J26" s="160"/>
      <c r="K26" s="160"/>
      <c r="L26" s="160"/>
    </row>
    <row r="27" spans="1:12" ht="15.75">
      <c r="A27" s="13"/>
      <c r="B27" s="13" t="s">
        <v>18</v>
      </c>
      <c r="C27" s="200">
        <f>C26</f>
        <v>550000</v>
      </c>
      <c r="D27" s="201"/>
      <c r="E27" s="202">
        <f>E26</f>
        <v>545356.98</v>
      </c>
      <c r="F27" s="27"/>
      <c r="G27" s="27"/>
      <c r="H27" s="27"/>
      <c r="I27" s="160"/>
      <c r="J27" s="160"/>
      <c r="K27" s="160"/>
      <c r="L27" s="160"/>
    </row>
    <row r="29" spans="1:12" ht="22.5" customHeight="1">
      <c r="A29" s="83" t="s">
        <v>203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49.5" customHeight="1">
      <c r="A30" s="93" t="s">
        <v>204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35.25" customHeight="1">
      <c r="A31" s="83" t="s">
        <v>113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52.5" customHeight="1">
      <c r="A32" s="93" t="s">
        <v>247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38.25" customHeight="1">
      <c r="A33" s="156" t="s">
        <v>215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2" ht="36.75" customHeight="1">
      <c r="A34" s="156" t="s">
        <v>216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2" ht="35.25" customHeight="1">
      <c r="A35" s="161" t="s">
        <v>226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 ht="29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ht="15.75" customHeight="1">
      <c r="A37" s="62" t="s">
        <v>163</v>
      </c>
    </row>
    <row r="38" spans="1:9" ht="15.75" customHeight="1">
      <c r="A38" s="83" t="s">
        <v>164</v>
      </c>
      <c r="B38" s="83"/>
      <c r="D38" s="7"/>
      <c r="F38" s="60" t="s">
        <v>11</v>
      </c>
      <c r="G38" s="6"/>
      <c r="H38" s="159" t="s">
        <v>165</v>
      </c>
      <c r="I38" s="159"/>
    </row>
    <row r="39" spans="1:9" ht="15.75" customHeight="1">
      <c r="A39" s="7"/>
      <c r="D39" s="10"/>
      <c r="F39" s="4" t="s">
        <v>7</v>
      </c>
      <c r="G39" s="6"/>
      <c r="H39" s="80" t="s">
        <v>8</v>
      </c>
      <c r="I39" s="80"/>
    </row>
    <row r="40" spans="1:9" ht="15.75" customHeight="1">
      <c r="A40" s="157" t="s">
        <v>166</v>
      </c>
      <c r="B40" s="157"/>
      <c r="C40" s="157"/>
      <c r="D40" s="10"/>
      <c r="F40" s="4"/>
      <c r="G40" s="6"/>
      <c r="H40" s="4"/>
      <c r="I40" s="4"/>
    </row>
    <row r="41" spans="1:9" ht="16.5" customHeight="1">
      <c r="A41" s="62" t="s">
        <v>167</v>
      </c>
      <c r="D41" s="63"/>
      <c r="F41" s="64"/>
      <c r="G41" s="11"/>
      <c r="H41" s="158" t="s">
        <v>168</v>
      </c>
      <c r="I41" s="158"/>
    </row>
    <row r="42" spans="1:9" ht="15.75">
      <c r="A42" s="7"/>
      <c r="B42" s="4"/>
      <c r="D42" s="10"/>
      <c r="F42" s="4" t="s">
        <v>7</v>
      </c>
      <c r="G42" s="6"/>
      <c r="H42" s="80" t="s">
        <v>8</v>
      </c>
      <c r="I42" s="80"/>
    </row>
  </sheetData>
  <sheetProtection/>
  <mergeCells count="62">
    <mergeCell ref="A35:L35"/>
    <mergeCell ref="J5:K5"/>
    <mergeCell ref="A1:R1"/>
    <mergeCell ref="A3:R3"/>
    <mergeCell ref="B5:B6"/>
    <mergeCell ref="G8:H8"/>
    <mergeCell ref="C5:C6"/>
    <mergeCell ref="D5:D6"/>
    <mergeCell ref="G7:H7"/>
    <mergeCell ref="H22:H24"/>
    <mergeCell ref="A5:A6"/>
    <mergeCell ref="E7:F7"/>
    <mergeCell ref="E8:F8"/>
    <mergeCell ref="L5:L6"/>
    <mergeCell ref="I5:I6"/>
    <mergeCell ref="G5:H6"/>
    <mergeCell ref="E5:F6"/>
    <mergeCell ref="G9:H9"/>
    <mergeCell ref="J14:K14"/>
    <mergeCell ref="A11:L11"/>
    <mergeCell ref="B13:B15"/>
    <mergeCell ref="E9:F9"/>
    <mergeCell ref="A13:A15"/>
    <mergeCell ref="H13:L13"/>
    <mergeCell ref="L14:L15"/>
    <mergeCell ref="C13:G13"/>
    <mergeCell ref="A22:A24"/>
    <mergeCell ref="B22:B24"/>
    <mergeCell ref="C22:D24"/>
    <mergeCell ref="E22:E24"/>
    <mergeCell ref="I14:I15"/>
    <mergeCell ref="H14:H15"/>
    <mergeCell ref="G14:G15"/>
    <mergeCell ref="G22:G24"/>
    <mergeCell ref="I22:J24"/>
    <mergeCell ref="C25:D25"/>
    <mergeCell ref="C14:C15"/>
    <mergeCell ref="D14:D15"/>
    <mergeCell ref="E14:F14"/>
    <mergeCell ref="K25:L25"/>
    <mergeCell ref="K22:L24"/>
    <mergeCell ref="I25:J25"/>
    <mergeCell ref="F22:F24"/>
    <mergeCell ref="A20:L20"/>
    <mergeCell ref="A29:L29"/>
    <mergeCell ref="A30:L30"/>
    <mergeCell ref="K26:L26"/>
    <mergeCell ref="K27:L27"/>
    <mergeCell ref="C26:D26"/>
    <mergeCell ref="C27:D27"/>
    <mergeCell ref="I26:J26"/>
    <mergeCell ref="I27:J27"/>
    <mergeCell ref="H42:I42"/>
    <mergeCell ref="H39:I39"/>
    <mergeCell ref="A31:L31"/>
    <mergeCell ref="A34:L34"/>
    <mergeCell ref="A40:C40"/>
    <mergeCell ref="H41:I41"/>
    <mergeCell ref="A38:B38"/>
    <mergeCell ref="H38:I38"/>
    <mergeCell ref="A32:L32"/>
    <mergeCell ref="A33:L3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18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25">
      <selection activeCell="A14" sqref="A14:F14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3" t="s">
        <v>0</v>
      </c>
      <c r="H1" s="93"/>
      <c r="I1" s="93"/>
    </row>
    <row r="2" spans="2:9" ht="15.75" customHeight="1">
      <c r="B2" s="6"/>
      <c r="C2" s="6"/>
      <c r="D2" s="6"/>
      <c r="E2" s="6"/>
      <c r="F2" s="6"/>
      <c r="G2" s="93" t="s">
        <v>1</v>
      </c>
      <c r="H2" s="93"/>
      <c r="I2" s="93"/>
    </row>
    <row r="3" spans="2:9" ht="15.75" customHeight="1">
      <c r="B3" s="6"/>
      <c r="C3" s="6"/>
      <c r="D3" s="6"/>
      <c r="E3" s="6"/>
      <c r="F3" s="6"/>
      <c r="G3" s="93" t="s">
        <v>2</v>
      </c>
      <c r="H3" s="93"/>
      <c r="I3" s="93"/>
    </row>
    <row r="4" spans="1:9" ht="15.75">
      <c r="A4" s="1"/>
      <c r="B4" s="6"/>
      <c r="C4" s="6"/>
      <c r="D4" s="6"/>
      <c r="E4" s="6"/>
      <c r="F4" s="6"/>
      <c r="G4" s="93" t="s">
        <v>12</v>
      </c>
      <c r="H4" s="93"/>
      <c r="I4" s="93"/>
    </row>
    <row r="5" spans="1:9" ht="15.75">
      <c r="A5" s="6"/>
      <c r="B5" s="6"/>
      <c r="C5" s="6"/>
      <c r="D5" s="6"/>
      <c r="E5" s="6"/>
      <c r="F5" s="6"/>
      <c r="G5" s="93" t="s">
        <v>15</v>
      </c>
      <c r="H5" s="93"/>
      <c r="I5" s="93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6" t="s">
        <v>114</v>
      </c>
      <c r="B7" s="96"/>
      <c r="C7" s="96"/>
      <c r="D7" s="96"/>
      <c r="E7" s="96"/>
      <c r="F7" s="96"/>
      <c r="G7" s="96"/>
      <c r="H7" s="96"/>
      <c r="I7" s="96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94" t="s">
        <v>22</v>
      </c>
      <c r="B10" s="94"/>
      <c r="C10" s="94"/>
      <c r="D10" s="94"/>
      <c r="E10" s="94"/>
      <c r="F10" s="94"/>
      <c r="G10" s="90" t="s">
        <v>143</v>
      </c>
      <c r="H10" s="90"/>
      <c r="I10" s="38" t="s">
        <v>151</v>
      </c>
      <c r="J10" s="33"/>
    </row>
    <row r="11" spans="1:10" ht="61.5" customHeight="1">
      <c r="A11" s="164" t="s">
        <v>23</v>
      </c>
      <c r="B11" s="164"/>
      <c r="C11" s="164"/>
      <c r="D11" s="164"/>
      <c r="E11" s="164"/>
      <c r="F11" s="164"/>
      <c r="G11" s="163" t="s">
        <v>132</v>
      </c>
      <c r="H11" s="163"/>
      <c r="I11" s="36" t="s">
        <v>130</v>
      </c>
      <c r="J11" s="35"/>
    </row>
    <row r="12" spans="1:10" ht="0.75" customHeight="1">
      <c r="A12" s="3"/>
      <c r="B12" s="3"/>
      <c r="C12" s="3"/>
      <c r="D12" s="3"/>
      <c r="E12" s="3"/>
      <c r="F12" s="3"/>
      <c r="G12" s="35"/>
      <c r="H12" s="35"/>
      <c r="I12" s="34"/>
      <c r="J12" s="35"/>
    </row>
    <row r="13" spans="1:10" ht="18.75" customHeight="1">
      <c r="A13" s="94" t="s">
        <v>24</v>
      </c>
      <c r="B13" s="94"/>
      <c r="C13" s="94"/>
      <c r="D13" s="94"/>
      <c r="E13" s="94"/>
      <c r="F13" s="94"/>
      <c r="G13" s="90" t="s">
        <v>143</v>
      </c>
      <c r="H13" s="90"/>
      <c r="I13" s="38" t="s">
        <v>151</v>
      </c>
      <c r="J13" s="33"/>
    </row>
    <row r="14" spans="1:10" ht="91.5" customHeight="1">
      <c r="A14" s="164" t="s">
        <v>25</v>
      </c>
      <c r="B14" s="164"/>
      <c r="C14" s="164"/>
      <c r="D14" s="164"/>
      <c r="E14" s="164"/>
      <c r="F14" s="164"/>
      <c r="G14" s="163" t="s">
        <v>144</v>
      </c>
      <c r="H14" s="163"/>
      <c r="I14" s="36" t="s">
        <v>130</v>
      </c>
      <c r="J14" s="35"/>
    </row>
    <row r="15" spans="1:10" ht="21.75" customHeight="1">
      <c r="A15" s="94" t="s">
        <v>150</v>
      </c>
      <c r="B15" s="94"/>
      <c r="C15" s="90" t="s">
        <v>143</v>
      </c>
      <c r="D15" s="90"/>
      <c r="E15" s="90" t="s">
        <v>149</v>
      </c>
      <c r="F15" s="90"/>
      <c r="G15" s="90" t="s">
        <v>143</v>
      </c>
      <c r="H15" s="90"/>
      <c r="I15" s="25">
        <v>22201100000</v>
      </c>
      <c r="J15" s="37"/>
    </row>
    <row r="16" spans="1:10" ht="74.25" customHeight="1">
      <c r="A16" s="163" t="s">
        <v>146</v>
      </c>
      <c r="B16" s="163"/>
      <c r="C16" s="163" t="s">
        <v>147</v>
      </c>
      <c r="D16" s="163"/>
      <c r="E16" s="163" t="s">
        <v>148</v>
      </c>
      <c r="F16" s="163"/>
      <c r="G16" s="163" t="s">
        <v>145</v>
      </c>
      <c r="H16" s="163"/>
      <c r="I16" s="36" t="s">
        <v>131</v>
      </c>
      <c r="J16" s="35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91" t="s">
        <v>90</v>
      </c>
      <c r="B18" s="91"/>
      <c r="C18" s="91"/>
      <c r="D18" s="91"/>
      <c r="E18" s="91"/>
      <c r="F18" s="91"/>
      <c r="G18" s="91"/>
      <c r="H18" s="91"/>
      <c r="I18" s="9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91" t="s">
        <v>115</v>
      </c>
      <c r="B20" s="91"/>
      <c r="C20" s="91"/>
      <c r="D20" s="91"/>
      <c r="E20" s="91"/>
      <c r="F20" s="91"/>
      <c r="G20" s="91"/>
      <c r="H20" s="91"/>
      <c r="I20" s="91"/>
    </row>
    <row r="21" spans="1:9" ht="15.75">
      <c r="A21" s="2"/>
      <c r="I21" s="12" t="s">
        <v>21</v>
      </c>
    </row>
    <row r="22" spans="1:9" ht="62.25" customHeight="1">
      <c r="A22" s="81" t="s">
        <v>69</v>
      </c>
      <c r="B22" s="81" t="s">
        <v>4</v>
      </c>
      <c r="C22" s="123" t="s">
        <v>116</v>
      </c>
      <c r="D22" s="123" t="s">
        <v>99</v>
      </c>
      <c r="E22" s="81" t="s">
        <v>100</v>
      </c>
      <c r="F22" s="81"/>
      <c r="G22" s="81"/>
      <c r="H22" s="81"/>
      <c r="I22" s="81" t="s">
        <v>117</v>
      </c>
    </row>
    <row r="23" spans="1:9" ht="72" customHeight="1">
      <c r="A23" s="81"/>
      <c r="B23" s="81"/>
      <c r="C23" s="125"/>
      <c r="D23" s="125"/>
      <c r="E23" s="81" t="s">
        <v>73</v>
      </c>
      <c r="F23" s="81"/>
      <c r="G23" s="81" t="s">
        <v>94</v>
      </c>
      <c r="H23" s="81"/>
      <c r="I23" s="81"/>
    </row>
    <row r="24" spans="1:9" ht="15.75">
      <c r="A24" s="13">
        <v>1</v>
      </c>
      <c r="B24" s="13">
        <v>2</v>
      </c>
      <c r="C24" s="13">
        <v>3</v>
      </c>
      <c r="D24" s="13">
        <v>4</v>
      </c>
      <c r="E24" s="81">
        <v>5</v>
      </c>
      <c r="F24" s="81"/>
      <c r="G24" s="119">
        <v>6</v>
      </c>
      <c r="H24" s="119"/>
      <c r="I24" s="13">
        <v>7</v>
      </c>
    </row>
    <row r="25" spans="1:9" ht="15.75">
      <c r="A25" s="13"/>
      <c r="B25" s="21"/>
      <c r="C25" s="21"/>
      <c r="D25" s="21"/>
      <c r="E25" s="81"/>
      <c r="F25" s="81"/>
      <c r="G25" s="119"/>
      <c r="H25" s="119"/>
      <c r="I25" s="21"/>
    </row>
    <row r="26" spans="1:9" ht="15.75">
      <c r="A26" s="13"/>
      <c r="B26" s="28"/>
      <c r="C26" s="21"/>
      <c r="D26" s="21"/>
      <c r="E26" s="81"/>
      <c r="F26" s="81"/>
      <c r="G26" s="119"/>
      <c r="H26" s="119"/>
      <c r="I26" s="21"/>
    </row>
    <row r="27" spans="1:9" ht="15.75">
      <c r="A27" s="20"/>
      <c r="B27" s="30"/>
      <c r="C27" s="31"/>
      <c r="D27" s="31"/>
      <c r="E27" s="20"/>
      <c r="F27" s="20"/>
      <c r="G27" s="32"/>
      <c r="H27" s="32"/>
      <c r="I27" s="31"/>
    </row>
    <row r="28" spans="1:9" ht="15.75">
      <c r="A28" s="94" t="s">
        <v>118</v>
      </c>
      <c r="B28" s="94"/>
      <c r="C28" s="94"/>
      <c r="D28" s="94"/>
      <c r="E28" s="94"/>
      <c r="F28" s="94"/>
      <c r="G28" s="94"/>
      <c r="H28" s="94"/>
      <c r="I28" s="94"/>
    </row>
    <row r="30" spans="1:9" ht="95.25" customHeight="1">
      <c r="A30" s="13" t="s">
        <v>43</v>
      </c>
      <c r="B30" s="13" t="s">
        <v>4</v>
      </c>
      <c r="C30" s="13" t="s">
        <v>45</v>
      </c>
      <c r="D30" s="108" t="s">
        <v>46</v>
      </c>
      <c r="E30" s="108"/>
      <c r="F30" s="165" t="s">
        <v>119</v>
      </c>
      <c r="G30" s="165"/>
      <c r="H30" s="108" t="s">
        <v>120</v>
      </c>
      <c r="I30" s="108"/>
    </row>
    <row r="31" spans="1:9" ht="15.75">
      <c r="A31" s="13">
        <v>1</v>
      </c>
      <c r="B31" s="13">
        <v>2</v>
      </c>
      <c r="C31" s="13">
        <v>3</v>
      </c>
      <c r="D31" s="84">
        <v>4</v>
      </c>
      <c r="E31" s="84"/>
      <c r="F31" s="84">
        <v>5</v>
      </c>
      <c r="G31" s="84"/>
      <c r="H31" s="84">
        <v>6</v>
      </c>
      <c r="I31" s="84"/>
    </row>
    <row r="32" spans="1:9" ht="15.75">
      <c r="A32" s="13"/>
      <c r="B32" s="29" t="s">
        <v>47</v>
      </c>
      <c r="C32" s="13"/>
      <c r="D32" s="84"/>
      <c r="E32" s="84"/>
      <c r="F32" s="84"/>
      <c r="G32" s="84"/>
      <c r="H32" s="84"/>
      <c r="I32" s="84"/>
    </row>
    <row r="33" spans="1:9" ht="15.75">
      <c r="A33" s="13"/>
      <c r="B33" s="29"/>
      <c r="C33" s="13"/>
      <c r="D33" s="84"/>
      <c r="E33" s="84"/>
      <c r="F33" s="84"/>
      <c r="G33" s="84"/>
      <c r="H33" s="84"/>
      <c r="I33" s="84"/>
    </row>
    <row r="34" spans="1:9" ht="15.75">
      <c r="A34" s="13"/>
      <c r="B34" s="29" t="s">
        <v>48</v>
      </c>
      <c r="C34" s="13"/>
      <c r="D34" s="84"/>
      <c r="E34" s="84"/>
      <c r="F34" s="84"/>
      <c r="G34" s="84"/>
      <c r="H34" s="84"/>
      <c r="I34" s="84"/>
    </row>
    <row r="35" spans="1:9" ht="15.75">
      <c r="A35" s="13"/>
      <c r="B35" s="29"/>
      <c r="C35" s="13"/>
      <c r="D35" s="84"/>
      <c r="E35" s="84"/>
      <c r="F35" s="84"/>
      <c r="G35" s="84"/>
      <c r="H35" s="84"/>
      <c r="I35" s="84"/>
    </row>
    <row r="36" spans="1:9" ht="15.75">
      <c r="A36" s="13"/>
      <c r="B36" s="29" t="s">
        <v>49</v>
      </c>
      <c r="C36" s="13"/>
      <c r="D36" s="84"/>
      <c r="E36" s="84"/>
      <c r="F36" s="84"/>
      <c r="G36" s="84"/>
      <c r="H36" s="84"/>
      <c r="I36" s="84"/>
    </row>
    <row r="37" spans="1:9" ht="15.75">
      <c r="A37" s="13"/>
      <c r="B37" s="29"/>
      <c r="C37" s="13"/>
      <c r="D37" s="84"/>
      <c r="E37" s="84"/>
      <c r="F37" s="84"/>
      <c r="G37" s="84"/>
      <c r="H37" s="84"/>
      <c r="I37" s="84"/>
    </row>
    <row r="38" spans="1:9" ht="15.75">
      <c r="A38" s="13"/>
      <c r="B38" s="29" t="s">
        <v>50</v>
      </c>
      <c r="C38" s="13"/>
      <c r="D38" s="84"/>
      <c r="E38" s="84"/>
      <c r="F38" s="84"/>
      <c r="G38" s="84"/>
      <c r="H38" s="84"/>
      <c r="I38" s="84"/>
    </row>
    <row r="39" spans="1:9" ht="15.75">
      <c r="A39" s="13"/>
      <c r="B39" s="29"/>
      <c r="C39" s="13"/>
      <c r="D39" s="84"/>
      <c r="E39" s="84"/>
      <c r="F39" s="84"/>
      <c r="G39" s="84"/>
      <c r="H39" s="84"/>
      <c r="I39" s="84"/>
    </row>
    <row r="41" spans="1:9" ht="37.5" customHeight="1">
      <c r="A41" s="89" t="s">
        <v>121</v>
      </c>
      <c r="B41" s="89"/>
      <c r="C41" s="89"/>
      <c r="D41" s="89"/>
      <c r="E41" s="89"/>
      <c r="F41" s="89"/>
      <c r="G41" s="89"/>
      <c r="H41" s="89"/>
      <c r="I41" s="89"/>
    </row>
    <row r="42" spans="1:9" ht="25.5" customHeight="1">
      <c r="A42" s="166" t="s">
        <v>91</v>
      </c>
      <c r="B42" s="166"/>
      <c r="C42" s="166"/>
      <c r="D42" s="166"/>
      <c r="E42" s="166"/>
      <c r="F42" s="166"/>
      <c r="G42" s="166"/>
      <c r="H42" s="166"/>
      <c r="I42" s="166"/>
    </row>
    <row r="44" spans="1:9" ht="15.75">
      <c r="A44" s="13" t="s">
        <v>18</v>
      </c>
      <c r="B44" s="13"/>
      <c r="C44" s="13"/>
      <c r="D44" s="13"/>
      <c r="E44" s="81"/>
      <c r="F44" s="81"/>
      <c r="G44" s="162"/>
      <c r="H44" s="162"/>
      <c r="I44" s="13"/>
    </row>
    <row r="46" spans="1:9" ht="15.75">
      <c r="A46" s="94" t="s">
        <v>123</v>
      </c>
      <c r="B46" s="94"/>
      <c r="C46" s="94"/>
      <c r="D46" s="94"/>
      <c r="E46" s="94"/>
      <c r="F46" s="94"/>
      <c r="G46" s="94"/>
      <c r="H46" s="94"/>
      <c r="I46" s="94"/>
    </row>
    <row r="47" ht="15.75">
      <c r="I47" s="12" t="s">
        <v>21</v>
      </c>
    </row>
    <row r="48" spans="1:9" ht="15.75" customHeight="1">
      <c r="A48" s="81" t="s">
        <v>69</v>
      </c>
      <c r="B48" s="81" t="s">
        <v>4</v>
      </c>
      <c r="C48" s="81" t="s">
        <v>19</v>
      </c>
      <c r="D48" s="81"/>
      <c r="E48" s="81" t="s">
        <v>101</v>
      </c>
      <c r="F48" s="81"/>
      <c r="G48" s="81"/>
      <c r="H48" s="81"/>
      <c r="I48" s="81" t="s">
        <v>122</v>
      </c>
    </row>
    <row r="49" spans="1:9" ht="120" customHeight="1">
      <c r="A49" s="81"/>
      <c r="B49" s="81"/>
      <c r="C49" s="13" t="s">
        <v>92</v>
      </c>
      <c r="D49" s="13" t="s">
        <v>93</v>
      </c>
      <c r="E49" s="81" t="s">
        <v>92</v>
      </c>
      <c r="F49" s="81"/>
      <c r="G49" s="81" t="s">
        <v>94</v>
      </c>
      <c r="H49" s="81"/>
      <c r="I49" s="81"/>
    </row>
    <row r="50" spans="1:9" ht="15.75">
      <c r="A50" s="13">
        <v>1</v>
      </c>
      <c r="B50" s="13">
        <v>2</v>
      </c>
      <c r="C50" s="13">
        <v>3</v>
      </c>
      <c r="D50" s="13">
        <v>4</v>
      </c>
      <c r="E50" s="81">
        <v>5</v>
      </c>
      <c r="F50" s="81"/>
      <c r="G50" s="119">
        <v>6</v>
      </c>
      <c r="H50" s="119"/>
      <c r="I50" s="13">
        <v>7</v>
      </c>
    </row>
    <row r="51" spans="1:9" ht="15.75">
      <c r="A51" s="13"/>
      <c r="B51" s="21"/>
      <c r="C51" s="21"/>
      <c r="D51" s="21"/>
      <c r="E51" s="81"/>
      <c r="F51" s="81"/>
      <c r="G51" s="119"/>
      <c r="H51" s="119"/>
      <c r="I51" s="21"/>
    </row>
    <row r="52" spans="1:9" ht="15.75">
      <c r="A52" s="13"/>
      <c r="B52" s="28"/>
      <c r="C52" s="21"/>
      <c r="D52" s="21"/>
      <c r="E52" s="81"/>
      <c r="F52" s="81"/>
      <c r="G52" s="119"/>
      <c r="H52" s="119"/>
      <c r="I52" s="21"/>
    </row>
    <row r="54" spans="1:9" ht="15.75">
      <c r="A54" s="94" t="s">
        <v>124</v>
      </c>
      <c r="B54" s="94"/>
      <c r="C54" s="94"/>
      <c r="D54" s="94"/>
      <c r="E54" s="94"/>
      <c r="F54" s="94"/>
      <c r="G54" s="94"/>
      <c r="H54" s="94"/>
      <c r="I54" s="94"/>
    </row>
    <row r="56" spans="1:9" ht="110.25">
      <c r="A56" s="13" t="s">
        <v>43</v>
      </c>
      <c r="B56" s="13" t="s">
        <v>4</v>
      </c>
      <c r="C56" s="13" t="s">
        <v>45</v>
      </c>
      <c r="D56" s="108" t="s">
        <v>46</v>
      </c>
      <c r="E56" s="108"/>
      <c r="F56" s="13" t="s">
        <v>95</v>
      </c>
      <c r="G56" s="13" t="s">
        <v>96</v>
      </c>
      <c r="H56" s="13" t="s">
        <v>125</v>
      </c>
      <c r="I56" s="13" t="s">
        <v>126</v>
      </c>
    </row>
    <row r="57" spans="1:9" ht="15.75">
      <c r="A57" s="13">
        <v>1</v>
      </c>
      <c r="B57" s="13">
        <v>2</v>
      </c>
      <c r="C57" s="13">
        <v>3</v>
      </c>
      <c r="D57" s="84">
        <v>4</v>
      </c>
      <c r="E57" s="84"/>
      <c r="F57" s="13">
        <v>5</v>
      </c>
      <c r="G57" s="13">
        <v>6</v>
      </c>
      <c r="H57" s="13">
        <v>7</v>
      </c>
      <c r="I57" s="13">
        <v>8</v>
      </c>
    </row>
    <row r="58" spans="1:9" ht="15.75">
      <c r="A58" s="13"/>
      <c r="B58" s="29" t="s">
        <v>47</v>
      </c>
      <c r="C58" s="13"/>
      <c r="D58" s="84"/>
      <c r="E58" s="84"/>
      <c r="F58" s="13"/>
      <c r="G58" s="13"/>
      <c r="H58" s="13"/>
      <c r="I58" s="13"/>
    </row>
    <row r="59" spans="1:9" ht="15.75">
      <c r="A59" s="13"/>
      <c r="B59" s="29"/>
      <c r="C59" s="13"/>
      <c r="D59" s="84"/>
      <c r="E59" s="84"/>
      <c r="F59" s="13"/>
      <c r="G59" s="13"/>
      <c r="H59" s="13"/>
      <c r="I59" s="13"/>
    </row>
    <row r="60" spans="1:9" ht="15.75">
      <c r="A60" s="13"/>
      <c r="B60" s="29" t="s">
        <v>48</v>
      </c>
      <c r="C60" s="13"/>
      <c r="D60" s="84"/>
      <c r="E60" s="84"/>
      <c r="F60" s="13"/>
      <c r="G60" s="13"/>
      <c r="H60" s="13"/>
      <c r="I60" s="13"/>
    </row>
    <row r="61" spans="1:9" ht="15.75">
      <c r="A61" s="13"/>
      <c r="B61" s="29"/>
      <c r="C61" s="13"/>
      <c r="D61" s="84"/>
      <c r="E61" s="84"/>
      <c r="F61" s="13"/>
      <c r="G61" s="13"/>
      <c r="H61" s="13"/>
      <c r="I61" s="13"/>
    </row>
    <row r="62" spans="1:9" ht="15.75">
      <c r="A62" s="13"/>
      <c r="B62" s="29" t="s">
        <v>49</v>
      </c>
      <c r="C62" s="13"/>
      <c r="D62" s="84"/>
      <c r="E62" s="84"/>
      <c r="F62" s="13"/>
      <c r="G62" s="13"/>
      <c r="H62" s="13"/>
      <c r="I62" s="13"/>
    </row>
    <row r="63" spans="1:9" ht="15.75">
      <c r="A63" s="13"/>
      <c r="B63" s="29"/>
      <c r="C63" s="13"/>
      <c r="D63" s="84"/>
      <c r="E63" s="84"/>
      <c r="F63" s="13"/>
      <c r="G63" s="13"/>
      <c r="H63" s="13"/>
      <c r="I63" s="13"/>
    </row>
    <row r="64" spans="1:9" ht="15.75">
      <c r="A64" s="13"/>
      <c r="B64" s="29" t="s">
        <v>50</v>
      </c>
      <c r="C64" s="13"/>
      <c r="D64" s="84"/>
      <c r="E64" s="84"/>
      <c r="F64" s="13"/>
      <c r="G64" s="13"/>
      <c r="H64" s="13"/>
      <c r="I64" s="13"/>
    </row>
    <row r="65" spans="1:9" ht="15.75">
      <c r="A65" s="13"/>
      <c r="B65" s="29"/>
      <c r="C65" s="13"/>
      <c r="D65" s="84"/>
      <c r="E65" s="84"/>
      <c r="F65" s="13"/>
      <c r="G65" s="13"/>
      <c r="H65" s="13"/>
      <c r="I65" s="13"/>
    </row>
    <row r="67" spans="1:9" ht="42" customHeight="1">
      <c r="A67" s="83" t="s">
        <v>127</v>
      </c>
      <c r="B67" s="83"/>
      <c r="C67" s="83"/>
      <c r="D67" s="83"/>
      <c r="E67" s="83"/>
      <c r="F67" s="83"/>
      <c r="G67" s="83"/>
      <c r="H67" s="83"/>
      <c r="I67" s="83"/>
    </row>
    <row r="68" spans="1:9" ht="15">
      <c r="A68" s="166" t="s">
        <v>91</v>
      </c>
      <c r="B68" s="166"/>
      <c r="C68" s="166"/>
      <c r="D68" s="166"/>
      <c r="E68" s="166"/>
      <c r="F68" s="166"/>
      <c r="G68" s="166"/>
      <c r="H68" s="166"/>
      <c r="I68" s="166"/>
    </row>
    <row r="70" spans="1:9" ht="15.75">
      <c r="A70" s="13" t="s">
        <v>18</v>
      </c>
      <c r="B70" s="13"/>
      <c r="C70" s="13"/>
      <c r="D70" s="13"/>
      <c r="E70" s="81"/>
      <c r="F70" s="81"/>
      <c r="G70" s="162"/>
      <c r="H70" s="162"/>
      <c r="I70" s="13"/>
    </row>
    <row r="74" spans="1:9" ht="15.75">
      <c r="A74" s="83" t="s">
        <v>6</v>
      </c>
      <c r="B74" s="83"/>
      <c r="C74" s="82" t="s">
        <v>11</v>
      </c>
      <c r="D74" s="82"/>
      <c r="E74" s="82"/>
      <c r="F74" s="6"/>
      <c r="G74" s="6"/>
      <c r="H74" s="82" t="s">
        <v>10</v>
      </c>
      <c r="I74" s="82"/>
    </row>
    <row r="75" spans="1:9" ht="15.75">
      <c r="A75" s="7"/>
      <c r="C75" s="80" t="s">
        <v>7</v>
      </c>
      <c r="D75" s="80"/>
      <c r="E75" s="80"/>
      <c r="F75" s="6"/>
      <c r="G75" s="6"/>
      <c r="H75" s="80" t="s">
        <v>8</v>
      </c>
      <c r="I75" s="80"/>
    </row>
    <row r="76" spans="1:9" ht="15.75">
      <c r="A76" s="89" t="s">
        <v>9</v>
      </c>
      <c r="B76" s="89"/>
      <c r="C76" s="88" t="s">
        <v>11</v>
      </c>
      <c r="D76" s="88"/>
      <c r="E76" s="88"/>
      <c r="F76" s="11"/>
      <c r="G76" s="11"/>
      <c r="H76" s="88" t="s">
        <v>10</v>
      </c>
      <c r="I76" s="88"/>
    </row>
    <row r="77" spans="1:9" ht="15.75">
      <c r="A77" s="7"/>
      <c r="B77" s="4"/>
      <c r="C77" s="80" t="s">
        <v>7</v>
      </c>
      <c r="D77" s="80"/>
      <c r="E77" s="80"/>
      <c r="F77" s="6"/>
      <c r="G77" s="6"/>
      <c r="H77" s="80" t="s">
        <v>8</v>
      </c>
      <c r="I77" s="80"/>
    </row>
  </sheetData>
  <sheetProtection/>
  <mergeCells count="112">
    <mergeCell ref="E70:F70"/>
    <mergeCell ref="G70:H70"/>
    <mergeCell ref="D64:E64"/>
    <mergeCell ref="D65:E65"/>
    <mergeCell ref="A67:I67"/>
    <mergeCell ref="A68:I68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2:E62"/>
    <mergeCell ref="D63:E63"/>
    <mergeCell ref="A48:A49"/>
    <mergeCell ref="B48:B49"/>
    <mergeCell ref="A54:I54"/>
    <mergeCell ref="D56:E56"/>
    <mergeCell ref="E49:F49"/>
    <mergeCell ref="G49:H49"/>
    <mergeCell ref="E50:F50"/>
    <mergeCell ref="D57:E57"/>
    <mergeCell ref="D61:E61"/>
    <mergeCell ref="D58:E58"/>
    <mergeCell ref="D59:E59"/>
    <mergeCell ref="D60:E60"/>
    <mergeCell ref="C48:D48"/>
    <mergeCell ref="G51:H51"/>
    <mergeCell ref="G50:H50"/>
    <mergeCell ref="E51:F51"/>
    <mergeCell ref="H36:I36"/>
    <mergeCell ref="E44:F44"/>
    <mergeCell ref="G44:H44"/>
    <mergeCell ref="E52:F52"/>
    <mergeCell ref="G52:H52"/>
    <mergeCell ref="A46:I46"/>
    <mergeCell ref="A41:I41"/>
    <mergeCell ref="H37:I37"/>
    <mergeCell ref="D37:E37"/>
    <mergeCell ref="D39:E39"/>
    <mergeCell ref="F31:G31"/>
    <mergeCell ref="H38:I38"/>
    <mergeCell ref="H39:I39"/>
    <mergeCell ref="E48:H48"/>
    <mergeCell ref="I48:I49"/>
    <mergeCell ref="A42:I42"/>
    <mergeCell ref="F35:G35"/>
    <mergeCell ref="F36:G36"/>
    <mergeCell ref="F37:G37"/>
    <mergeCell ref="F38:G38"/>
    <mergeCell ref="F39:G39"/>
    <mergeCell ref="F32:G32"/>
    <mergeCell ref="F33:G33"/>
    <mergeCell ref="D35:E35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A28:I28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A16:B16"/>
    <mergeCell ref="C16:D16"/>
    <mergeCell ref="E16:F16"/>
    <mergeCell ref="G16:H16"/>
    <mergeCell ref="E15:F15"/>
    <mergeCell ref="G15:H15"/>
    <mergeCell ref="G11:H11"/>
    <mergeCell ref="A13:F13"/>
    <mergeCell ref="G13:H13"/>
    <mergeCell ref="A14:F14"/>
    <mergeCell ref="A11:F11"/>
    <mergeCell ref="G14:H14"/>
    <mergeCell ref="A10:F10"/>
    <mergeCell ref="G10:H10"/>
    <mergeCell ref="G1:I1"/>
    <mergeCell ref="G2:I2"/>
    <mergeCell ref="G3:I3"/>
    <mergeCell ref="G4:I4"/>
    <mergeCell ref="G5:I5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G16" sqref="G16:H1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28.28125" style="0" customWidth="1"/>
    <col min="4" max="4" width="9.8515625" style="0" customWidth="1"/>
    <col min="5" max="5" width="17.140625" style="0" customWidth="1"/>
    <col min="6" max="6" width="12.140625" style="0" customWidth="1"/>
    <col min="7" max="7" width="20.421875" style="0" customWidth="1"/>
    <col min="8" max="8" width="39.2812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93" t="s">
        <v>0</v>
      </c>
      <c r="I1" s="93"/>
      <c r="J1" s="93"/>
    </row>
    <row r="2" spans="3:10" ht="15.75" customHeight="1">
      <c r="C2" s="6"/>
      <c r="D2" s="6"/>
      <c r="E2" s="6"/>
      <c r="F2" s="6"/>
      <c r="G2" s="6"/>
      <c r="H2" s="93" t="s">
        <v>1</v>
      </c>
      <c r="I2" s="93"/>
      <c r="J2" s="93"/>
    </row>
    <row r="3" spans="3:10" ht="15.75" customHeight="1">
      <c r="C3" s="6"/>
      <c r="D3" s="6"/>
      <c r="E3" s="6"/>
      <c r="F3" s="6"/>
      <c r="G3" s="6"/>
      <c r="H3" s="93" t="s">
        <v>2</v>
      </c>
      <c r="I3" s="93"/>
      <c r="J3" s="93"/>
    </row>
    <row r="4" spans="1:10" ht="15.75">
      <c r="A4" s="1"/>
      <c r="B4" s="1"/>
      <c r="C4" s="6"/>
      <c r="D4" s="6"/>
      <c r="E4" s="6"/>
      <c r="F4" s="6"/>
      <c r="G4" s="6"/>
      <c r="H4" s="93" t="s">
        <v>12</v>
      </c>
      <c r="I4" s="93"/>
      <c r="J4" s="93"/>
    </row>
    <row r="5" spans="1:10" ht="15.75">
      <c r="A5" s="6"/>
      <c r="B5" s="6"/>
      <c r="C5" s="6"/>
      <c r="D5" s="6"/>
      <c r="E5" s="6"/>
      <c r="F5" s="6"/>
      <c r="G5" s="6"/>
      <c r="H5" s="93" t="s">
        <v>15</v>
      </c>
      <c r="I5" s="93"/>
      <c r="J5" s="93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6" t="s">
        <v>177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02" t="s">
        <v>153</v>
      </c>
      <c r="B10" s="102"/>
      <c r="C10" s="102"/>
      <c r="D10" s="102"/>
      <c r="E10" s="102"/>
      <c r="F10" s="102"/>
      <c r="G10" s="105">
        <v>14</v>
      </c>
      <c r="H10" s="105"/>
      <c r="I10" s="107" t="s">
        <v>154</v>
      </c>
      <c r="J10" s="107"/>
    </row>
    <row r="11" spans="1:10" ht="34.5" customHeight="1">
      <c r="A11" s="95" t="s">
        <v>23</v>
      </c>
      <c r="B11" s="95"/>
      <c r="C11" s="95"/>
      <c r="D11" s="95"/>
      <c r="E11" s="95"/>
      <c r="F11" s="95"/>
      <c r="G11" s="92" t="s">
        <v>132</v>
      </c>
      <c r="H11" s="92"/>
      <c r="I11" s="92" t="s">
        <v>130</v>
      </c>
      <c r="J11" s="92"/>
    </row>
    <row r="12" spans="1:10" ht="18.75" customHeight="1">
      <c r="A12" s="3"/>
      <c r="B12" s="3"/>
      <c r="C12" s="3"/>
      <c r="D12" s="3"/>
      <c r="E12" s="3"/>
      <c r="F12" s="3"/>
      <c r="G12" s="35"/>
      <c r="H12" s="35"/>
      <c r="I12" s="35"/>
      <c r="J12" s="35"/>
    </row>
    <row r="13" spans="1:10" ht="18.75" customHeight="1">
      <c r="A13" s="102" t="s">
        <v>155</v>
      </c>
      <c r="B13" s="102"/>
      <c r="C13" s="102"/>
      <c r="D13" s="102"/>
      <c r="E13" s="102"/>
      <c r="F13" s="102"/>
      <c r="G13" s="105">
        <v>141</v>
      </c>
      <c r="H13" s="105"/>
      <c r="I13" s="98" t="s">
        <v>154</v>
      </c>
      <c r="J13" s="98"/>
    </row>
    <row r="14" spans="1:10" ht="66.75" customHeight="1">
      <c r="A14" s="95" t="s">
        <v>25</v>
      </c>
      <c r="B14" s="95"/>
      <c r="C14" s="95"/>
      <c r="D14" s="95"/>
      <c r="E14" s="95"/>
      <c r="F14" s="95"/>
      <c r="G14" s="92" t="s">
        <v>144</v>
      </c>
      <c r="H14" s="92"/>
      <c r="I14" s="92" t="s">
        <v>130</v>
      </c>
      <c r="J14" s="92"/>
    </row>
    <row r="15" spans="1:10" ht="36.75" customHeight="1">
      <c r="A15" s="102" t="s">
        <v>218</v>
      </c>
      <c r="B15" s="102"/>
      <c r="C15" s="103" t="s">
        <v>219</v>
      </c>
      <c r="D15" s="103"/>
      <c r="E15" s="104" t="s">
        <v>157</v>
      </c>
      <c r="F15" s="104"/>
      <c r="G15" s="99" t="s">
        <v>156</v>
      </c>
      <c r="H15" s="100"/>
      <c r="I15" s="101">
        <v>22201100000</v>
      </c>
      <c r="J15" s="101"/>
    </row>
    <row r="16" spans="1:10" ht="66.75" customHeight="1">
      <c r="A16" s="80" t="s">
        <v>146</v>
      </c>
      <c r="B16" s="80"/>
      <c r="C16" s="80" t="s">
        <v>147</v>
      </c>
      <c r="D16" s="80"/>
      <c r="E16" s="80" t="s">
        <v>148</v>
      </c>
      <c r="F16" s="80"/>
      <c r="G16" s="92" t="s">
        <v>145</v>
      </c>
      <c r="H16" s="92"/>
      <c r="I16" s="92" t="s">
        <v>131</v>
      </c>
      <c r="J16" s="92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91" t="s">
        <v>178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91" t="s">
        <v>102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28.5" customHeight="1">
      <c r="A21" s="106" t="s">
        <v>158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21.75" customHeight="1">
      <c r="A22" s="91" t="s">
        <v>103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8" customHeight="1">
      <c r="A23" s="40" t="s">
        <v>220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30" customHeight="1">
      <c r="A25" s="91" t="s">
        <v>104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15.5" customHeight="1">
      <c r="A26" s="93" t="s">
        <v>221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2" ht="15.75">
      <c r="A27" s="2"/>
      <c r="B27" s="2"/>
    </row>
    <row r="29" spans="1:2" ht="15.75">
      <c r="A29" s="2"/>
      <c r="B29" s="2"/>
    </row>
  </sheetData>
  <sheetProtection/>
  <mergeCells count="34">
    <mergeCell ref="I10:J10"/>
    <mergeCell ref="A7:J7"/>
    <mergeCell ref="H1:J1"/>
    <mergeCell ref="H2:J2"/>
    <mergeCell ref="H3:J3"/>
    <mergeCell ref="H4:J4"/>
    <mergeCell ref="H5:J5"/>
    <mergeCell ref="A10:F10"/>
    <mergeCell ref="A11:F11"/>
    <mergeCell ref="A18:J18"/>
    <mergeCell ref="A25:J25"/>
    <mergeCell ref="A14:F14"/>
    <mergeCell ref="A20:J20"/>
    <mergeCell ref="I11:J11"/>
    <mergeCell ref="A21:J21"/>
    <mergeCell ref="G10:H10"/>
    <mergeCell ref="G11:H11"/>
    <mergeCell ref="A15:B15"/>
    <mergeCell ref="C15:D15"/>
    <mergeCell ref="E15:F15"/>
    <mergeCell ref="G13:H13"/>
    <mergeCell ref="A26:J26"/>
    <mergeCell ref="A22:J22"/>
    <mergeCell ref="A13:F13"/>
    <mergeCell ref="G16:H16"/>
    <mergeCell ref="I16:J16"/>
    <mergeCell ref="A16:B16"/>
    <mergeCell ref="C16:D16"/>
    <mergeCell ref="E16:F16"/>
    <mergeCell ref="I13:J13"/>
    <mergeCell ref="G14:H14"/>
    <mergeCell ref="I14:J14"/>
    <mergeCell ref="G15:H15"/>
    <mergeCell ref="I15:J15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8515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28125" style="0" customWidth="1"/>
  </cols>
  <sheetData>
    <row r="1" spans="1:13" ht="15.75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9.5" customHeight="1">
      <c r="A3" s="91" t="s">
        <v>179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9" t="s">
        <v>21</v>
      </c>
    </row>
    <row r="5" spans="1:14" ht="15.75" customHeight="1">
      <c r="A5" s="81" t="s">
        <v>26</v>
      </c>
      <c r="B5" s="81" t="s">
        <v>4</v>
      </c>
      <c r="C5" s="81" t="s">
        <v>181</v>
      </c>
      <c r="D5" s="81"/>
      <c r="E5" s="81"/>
      <c r="F5" s="81"/>
      <c r="G5" s="81" t="s">
        <v>182</v>
      </c>
      <c r="H5" s="81"/>
      <c r="I5" s="81"/>
      <c r="J5" s="81"/>
      <c r="K5" s="81" t="s">
        <v>183</v>
      </c>
      <c r="L5" s="81"/>
      <c r="M5" s="81"/>
      <c r="N5" s="81"/>
    </row>
    <row r="6" spans="1:14" ht="54.75" customHeight="1">
      <c r="A6" s="81"/>
      <c r="B6" s="81"/>
      <c r="C6" s="13" t="s">
        <v>27</v>
      </c>
      <c r="D6" s="13" t="s">
        <v>28</v>
      </c>
      <c r="E6" s="13" t="s">
        <v>29</v>
      </c>
      <c r="F6" s="15" t="s">
        <v>36</v>
      </c>
      <c r="G6" s="13" t="s">
        <v>27</v>
      </c>
      <c r="H6" s="13" t="s">
        <v>28</v>
      </c>
      <c r="I6" s="13" t="s">
        <v>29</v>
      </c>
      <c r="J6" s="13" t="s">
        <v>35</v>
      </c>
      <c r="K6" s="13" t="s">
        <v>27</v>
      </c>
      <c r="L6" s="13" t="s">
        <v>28</v>
      </c>
      <c r="M6" s="13" t="s">
        <v>29</v>
      </c>
      <c r="N6" s="13" t="s">
        <v>38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7.25">
      <c r="A8" s="13"/>
      <c r="B8" s="14" t="s">
        <v>30</v>
      </c>
      <c r="C8" s="170">
        <f>'Форма 2021-2 П.6'!C11</f>
        <v>545356.98</v>
      </c>
      <c r="D8" s="170" t="s">
        <v>31</v>
      </c>
      <c r="E8" s="170" t="s">
        <v>31</v>
      </c>
      <c r="F8" s="170">
        <f>C8</f>
        <v>545356.98</v>
      </c>
      <c r="G8" s="170">
        <f>'Форма 2021-2 П.6'!G8</f>
        <v>850000</v>
      </c>
      <c r="H8" s="170" t="s">
        <v>31</v>
      </c>
      <c r="I8" s="170" t="s">
        <v>31</v>
      </c>
      <c r="J8" s="170">
        <f>G8</f>
        <v>850000</v>
      </c>
      <c r="K8" s="54">
        <v>0</v>
      </c>
      <c r="L8" s="13" t="s">
        <v>31</v>
      </c>
      <c r="M8" s="13" t="s">
        <v>31</v>
      </c>
      <c r="N8" s="54">
        <f>K8</f>
        <v>0</v>
      </c>
    </row>
    <row r="9" spans="1:14" ht="110.25">
      <c r="A9" s="13"/>
      <c r="B9" s="14" t="s">
        <v>33</v>
      </c>
      <c r="C9" s="170" t="s">
        <v>31</v>
      </c>
      <c r="D9" s="170"/>
      <c r="E9" s="170"/>
      <c r="F9" s="170"/>
      <c r="G9" s="170" t="s">
        <v>31</v>
      </c>
      <c r="H9" s="170"/>
      <c r="I9" s="170"/>
      <c r="J9" s="170"/>
      <c r="K9" s="13" t="s">
        <v>31</v>
      </c>
      <c r="L9" s="13"/>
      <c r="M9" s="13"/>
      <c r="N9" s="13"/>
    </row>
    <row r="10" spans="1:14" ht="78.75">
      <c r="A10" s="13"/>
      <c r="B10" s="14" t="s">
        <v>34</v>
      </c>
      <c r="C10" s="170" t="s">
        <v>31</v>
      </c>
      <c r="D10" s="170">
        <f>'Форма 2021-2 П.6'!D11</f>
        <v>918015.8999999999</v>
      </c>
      <c r="E10" s="170">
        <f>D10</f>
        <v>918015.8999999999</v>
      </c>
      <c r="F10" s="170">
        <f>D10</f>
        <v>918015.8999999999</v>
      </c>
      <c r="G10" s="170" t="s">
        <v>31</v>
      </c>
      <c r="H10" s="170">
        <f>'Форма 2021-2 П.6'!H11</f>
        <v>25688000</v>
      </c>
      <c r="I10" s="170">
        <f>H10</f>
        <v>25688000</v>
      </c>
      <c r="J10" s="170">
        <f>H10</f>
        <v>25688000</v>
      </c>
      <c r="K10" s="13" t="s">
        <v>31</v>
      </c>
      <c r="L10" s="54">
        <f>'Форма 2021-2 П.6'!L11</f>
        <v>18508795.58</v>
      </c>
      <c r="M10" s="54">
        <f>L10</f>
        <v>18508795.58</v>
      </c>
      <c r="N10" s="54">
        <f>L10</f>
        <v>18508795.58</v>
      </c>
    </row>
    <row r="11" spans="1:14" ht="47.25">
      <c r="A11" s="13"/>
      <c r="B11" s="14" t="s">
        <v>32</v>
      </c>
      <c r="C11" s="170" t="s">
        <v>31</v>
      </c>
      <c r="D11" s="170"/>
      <c r="E11" s="170"/>
      <c r="F11" s="170"/>
      <c r="G11" s="170" t="s">
        <v>31</v>
      </c>
      <c r="H11" s="170"/>
      <c r="I11" s="170"/>
      <c r="J11" s="170"/>
      <c r="K11" s="13" t="s">
        <v>31</v>
      </c>
      <c r="L11" s="13"/>
      <c r="M11" s="13"/>
      <c r="N11" s="13"/>
    </row>
    <row r="12" spans="1:14" ht="21" customHeight="1">
      <c r="A12" s="13"/>
      <c r="B12" s="13" t="s">
        <v>18</v>
      </c>
      <c r="C12" s="170">
        <f>C8</f>
        <v>545356.98</v>
      </c>
      <c r="D12" s="170">
        <f>D10</f>
        <v>918015.8999999999</v>
      </c>
      <c r="E12" s="170">
        <f>E10</f>
        <v>918015.8999999999</v>
      </c>
      <c r="F12" s="170">
        <f>F8+F10</f>
        <v>1463372.88</v>
      </c>
      <c r="G12" s="170">
        <f>G8</f>
        <v>850000</v>
      </c>
      <c r="H12" s="170">
        <f>H10</f>
        <v>25688000</v>
      </c>
      <c r="I12" s="170">
        <f>I10</f>
        <v>25688000</v>
      </c>
      <c r="J12" s="170">
        <f>J10+J8</f>
        <v>26538000</v>
      </c>
      <c r="K12" s="54">
        <f>K8</f>
        <v>0</v>
      </c>
      <c r="L12" s="54">
        <f>L10</f>
        <v>18508795.58</v>
      </c>
      <c r="M12" s="54">
        <f>M10</f>
        <v>18508795.58</v>
      </c>
      <c r="N12" s="54">
        <f>N8+N10</f>
        <v>18508795.58</v>
      </c>
    </row>
    <row r="14" spans="1:13" ht="15.75">
      <c r="A14" s="91" t="s">
        <v>180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ht="15.75">
      <c r="N15" s="39" t="s">
        <v>21</v>
      </c>
    </row>
    <row r="16" spans="1:14" ht="15" customHeight="1">
      <c r="A16" s="81" t="s">
        <v>26</v>
      </c>
      <c r="B16" s="81" t="s">
        <v>4</v>
      </c>
      <c r="C16" s="118" t="s">
        <v>101</v>
      </c>
      <c r="D16" s="118"/>
      <c r="E16" s="118"/>
      <c r="F16" s="118"/>
      <c r="G16" s="118"/>
      <c r="H16" s="118"/>
      <c r="I16" s="113" t="s">
        <v>184</v>
      </c>
      <c r="J16" s="114"/>
      <c r="K16" s="114"/>
      <c r="L16" s="114"/>
      <c r="M16" s="114"/>
      <c r="N16" s="115"/>
    </row>
    <row r="17" spans="1:14" ht="15" customHeight="1">
      <c r="A17" s="81"/>
      <c r="B17" s="81"/>
      <c r="C17" s="108" t="s">
        <v>27</v>
      </c>
      <c r="D17" s="108"/>
      <c r="E17" s="108" t="s">
        <v>28</v>
      </c>
      <c r="F17" s="108"/>
      <c r="G17" s="108" t="s">
        <v>29</v>
      </c>
      <c r="H17" s="108" t="s">
        <v>36</v>
      </c>
      <c r="I17" s="108" t="s">
        <v>27</v>
      </c>
      <c r="J17" s="108"/>
      <c r="K17" s="108" t="s">
        <v>28</v>
      </c>
      <c r="L17" s="108"/>
      <c r="M17" s="108" t="s">
        <v>29</v>
      </c>
      <c r="N17" s="108" t="s">
        <v>37</v>
      </c>
    </row>
    <row r="18" spans="1:14" ht="37.5" customHeight="1">
      <c r="A18" s="81"/>
      <c r="B18" s="8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5.75">
      <c r="A19" s="13">
        <v>1</v>
      </c>
      <c r="B19" s="13">
        <v>2</v>
      </c>
      <c r="C19" s="109">
        <v>3</v>
      </c>
      <c r="D19" s="109"/>
      <c r="E19" s="109">
        <v>4</v>
      </c>
      <c r="F19" s="109"/>
      <c r="G19" s="17">
        <v>5</v>
      </c>
      <c r="H19" s="17">
        <v>6</v>
      </c>
      <c r="I19" s="109">
        <v>7</v>
      </c>
      <c r="J19" s="109"/>
      <c r="K19" s="109">
        <v>8</v>
      </c>
      <c r="L19" s="109"/>
      <c r="M19" s="17">
        <v>9</v>
      </c>
      <c r="N19" s="17">
        <v>10</v>
      </c>
    </row>
    <row r="20" spans="1:14" ht="47.25">
      <c r="A20" s="13"/>
      <c r="B20" s="14" t="s">
        <v>30</v>
      </c>
      <c r="C20" s="112">
        <f>'Форма 2021-2 П.6'!C29:D29</f>
        <v>0</v>
      </c>
      <c r="D20" s="84"/>
      <c r="E20" s="84" t="s">
        <v>31</v>
      </c>
      <c r="F20" s="84"/>
      <c r="G20" s="18" t="s">
        <v>31</v>
      </c>
      <c r="H20" s="59">
        <f>C20</f>
        <v>0</v>
      </c>
      <c r="I20" s="112">
        <f>'Форма 2021-2 П.6'!I29:J29</f>
        <v>0</v>
      </c>
      <c r="J20" s="84"/>
      <c r="K20" s="84" t="s">
        <v>31</v>
      </c>
      <c r="L20" s="84"/>
      <c r="M20" s="18" t="s">
        <v>31</v>
      </c>
      <c r="N20" s="59">
        <f>I20</f>
        <v>0</v>
      </c>
    </row>
    <row r="21" spans="1:14" ht="110.25">
      <c r="A21" s="13"/>
      <c r="B21" s="14" t="s">
        <v>33</v>
      </c>
      <c r="C21" s="84" t="s">
        <v>31</v>
      </c>
      <c r="D21" s="84"/>
      <c r="E21" s="84"/>
      <c r="F21" s="84"/>
      <c r="G21" s="18"/>
      <c r="H21" s="18"/>
      <c r="I21" s="84" t="s">
        <v>31</v>
      </c>
      <c r="J21" s="84"/>
      <c r="K21" s="84"/>
      <c r="L21" s="84"/>
      <c r="M21" s="18"/>
      <c r="N21" s="18"/>
    </row>
    <row r="22" spans="1:14" ht="78.75">
      <c r="A22" s="13"/>
      <c r="B22" s="14" t="s">
        <v>34</v>
      </c>
      <c r="C22" s="84" t="s">
        <v>31</v>
      </c>
      <c r="D22" s="84"/>
      <c r="E22" s="112">
        <v>0</v>
      </c>
      <c r="F22" s="84"/>
      <c r="G22" s="18"/>
      <c r="H22" s="59">
        <f>E22</f>
        <v>0</v>
      </c>
      <c r="I22" s="84" t="s">
        <v>31</v>
      </c>
      <c r="J22" s="84"/>
      <c r="K22" s="112">
        <f>'Форма 2021-2 П.6'!K29:L29</f>
        <v>0</v>
      </c>
      <c r="L22" s="84"/>
      <c r="M22" s="18"/>
      <c r="N22" s="59">
        <f>K22</f>
        <v>0</v>
      </c>
    </row>
    <row r="23" spans="1:14" ht="48.75" customHeight="1">
      <c r="A23" s="13"/>
      <c r="B23" s="14" t="s">
        <v>32</v>
      </c>
      <c r="C23" s="84" t="s">
        <v>31</v>
      </c>
      <c r="D23" s="84"/>
      <c r="E23" s="84"/>
      <c r="F23" s="84"/>
      <c r="G23" s="18"/>
      <c r="H23" s="18"/>
      <c r="I23" s="84" t="s">
        <v>31</v>
      </c>
      <c r="J23" s="84"/>
      <c r="K23" s="84"/>
      <c r="L23" s="84"/>
      <c r="M23" s="18"/>
      <c r="N23" s="18"/>
    </row>
    <row r="24" spans="1:14" ht="19.5" customHeight="1">
      <c r="A24" s="13"/>
      <c r="B24" s="13" t="s">
        <v>18</v>
      </c>
      <c r="C24" s="110">
        <f>C20</f>
        <v>0</v>
      </c>
      <c r="D24" s="111"/>
      <c r="E24" s="116">
        <f>E22</f>
        <v>0</v>
      </c>
      <c r="F24" s="117"/>
      <c r="G24" s="55"/>
      <c r="H24" s="57">
        <f>H20+H22</f>
        <v>0</v>
      </c>
      <c r="I24" s="110">
        <f>I20</f>
        <v>0</v>
      </c>
      <c r="J24" s="111"/>
      <c r="K24" s="110">
        <f>K22</f>
        <v>0</v>
      </c>
      <c r="L24" s="111"/>
      <c r="M24" s="56"/>
      <c r="N24" s="58">
        <f>N20+N22</f>
        <v>0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K5:N5"/>
    <mergeCell ref="C20:D20"/>
    <mergeCell ref="A16:A18"/>
    <mergeCell ref="B16:B18"/>
    <mergeCell ref="C16:H16"/>
    <mergeCell ref="E19:F19"/>
    <mergeCell ref="C17:D18"/>
    <mergeCell ref="C19:D19"/>
    <mergeCell ref="E17:F18"/>
    <mergeCell ref="E20:F20"/>
    <mergeCell ref="H17:H18"/>
    <mergeCell ref="K19:L19"/>
    <mergeCell ref="K22:L22"/>
    <mergeCell ref="K20:L20"/>
    <mergeCell ref="E24:F24"/>
    <mergeCell ref="E21:F21"/>
    <mergeCell ref="E22:F22"/>
    <mergeCell ref="K23:L23"/>
    <mergeCell ref="C21:D21"/>
    <mergeCell ref="C22:D22"/>
    <mergeCell ref="C23:D23"/>
    <mergeCell ref="C24:D24"/>
    <mergeCell ref="A14:M14"/>
    <mergeCell ref="M17:M18"/>
    <mergeCell ref="I16:N16"/>
    <mergeCell ref="N17:N18"/>
    <mergeCell ref="K17:L18"/>
    <mergeCell ref="E23:F23"/>
    <mergeCell ref="G17:G18"/>
    <mergeCell ref="I17:J18"/>
    <mergeCell ref="I19:J19"/>
    <mergeCell ref="K24:L24"/>
    <mergeCell ref="I20:J20"/>
    <mergeCell ref="I21:J21"/>
    <mergeCell ref="I22:J22"/>
    <mergeCell ref="I23:J23"/>
    <mergeCell ref="I24:J24"/>
    <mergeCell ref="K21:L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8"/>
  <sheetViews>
    <sheetView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15.00390625" style="0" customWidth="1"/>
    <col min="2" max="2" width="27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281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5.57421875" style="0" customWidth="1"/>
  </cols>
  <sheetData>
    <row r="1" spans="1:13" ht="15.75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2.25" customHeight="1"/>
    <row r="3" spans="1:13" ht="15.75">
      <c r="A3" s="91" t="s">
        <v>185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9" t="s">
        <v>21</v>
      </c>
    </row>
    <row r="5" spans="1:14" ht="18.75" customHeight="1">
      <c r="A5" s="81" t="s">
        <v>40</v>
      </c>
      <c r="B5" s="81" t="s">
        <v>4</v>
      </c>
      <c r="C5" s="81" t="s">
        <v>181</v>
      </c>
      <c r="D5" s="81"/>
      <c r="E5" s="81"/>
      <c r="F5" s="81"/>
      <c r="G5" s="81" t="s">
        <v>182</v>
      </c>
      <c r="H5" s="81"/>
      <c r="I5" s="81"/>
      <c r="J5" s="81"/>
      <c r="K5" s="81" t="s">
        <v>183</v>
      </c>
      <c r="L5" s="81"/>
      <c r="M5" s="81"/>
      <c r="N5" s="81"/>
    </row>
    <row r="6" spans="1:14" ht="60" customHeight="1">
      <c r="A6" s="81"/>
      <c r="B6" s="81"/>
      <c r="C6" s="13" t="s">
        <v>27</v>
      </c>
      <c r="D6" s="13" t="s">
        <v>28</v>
      </c>
      <c r="E6" s="13" t="s">
        <v>29</v>
      </c>
      <c r="F6" s="15" t="s">
        <v>36</v>
      </c>
      <c r="G6" s="13" t="s">
        <v>27</v>
      </c>
      <c r="H6" s="13" t="s">
        <v>28</v>
      </c>
      <c r="I6" s="13" t="s">
        <v>29</v>
      </c>
      <c r="J6" s="13" t="s">
        <v>35</v>
      </c>
      <c r="K6" s="13" t="s">
        <v>27</v>
      </c>
      <c r="L6" s="13" t="s">
        <v>28</v>
      </c>
      <c r="M6" s="13" t="s">
        <v>29</v>
      </c>
      <c r="N6" s="13" t="s">
        <v>38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63">
      <c r="A8" s="13">
        <v>2282</v>
      </c>
      <c r="B8" s="14" t="s">
        <v>242</v>
      </c>
      <c r="C8" s="170">
        <f>'Форма 2021-2 П.7'!C8</f>
        <v>545356.98</v>
      </c>
      <c r="D8" s="13"/>
      <c r="E8" s="13"/>
      <c r="F8" s="170">
        <f>C8+D8</f>
        <v>545356.98</v>
      </c>
      <c r="G8" s="170">
        <f>'Форма 2021-2 П.7'!G8</f>
        <v>850000</v>
      </c>
      <c r="H8" s="13"/>
      <c r="I8" s="13"/>
      <c r="J8" s="170">
        <f>G8+H8</f>
        <v>850000</v>
      </c>
      <c r="K8" s="170"/>
      <c r="L8" s="13"/>
      <c r="M8" s="13"/>
      <c r="N8" s="170"/>
    </row>
    <row r="9" spans="1:14" ht="47.25">
      <c r="A9" s="13">
        <v>3131</v>
      </c>
      <c r="B9" s="14" t="s">
        <v>243</v>
      </c>
      <c r="C9" s="13"/>
      <c r="D9" s="170">
        <f>'Форма 2021-2 П.7'!D9</f>
        <v>918015.8999999999</v>
      </c>
      <c r="E9" s="170">
        <f>D9</f>
        <v>918015.8999999999</v>
      </c>
      <c r="F9" s="170">
        <f>C9+D9</f>
        <v>918015.8999999999</v>
      </c>
      <c r="G9" s="13"/>
      <c r="H9" s="170">
        <f>'Форма 2021-2 П.7'!H9</f>
        <v>7644000</v>
      </c>
      <c r="I9" s="170">
        <f>H9</f>
        <v>7644000</v>
      </c>
      <c r="J9" s="170">
        <f>G9+H9</f>
        <v>7644000</v>
      </c>
      <c r="K9" s="13"/>
      <c r="L9" s="170"/>
      <c r="M9" s="170"/>
      <c r="N9" s="170"/>
    </row>
    <row r="10" spans="1:14" ht="52.5" customHeight="1">
      <c r="A10" s="13">
        <v>3210</v>
      </c>
      <c r="B10" s="14" t="s">
        <v>217</v>
      </c>
      <c r="C10" s="13"/>
      <c r="D10" s="54"/>
      <c r="E10" s="170"/>
      <c r="F10" s="170"/>
      <c r="G10" s="170"/>
      <c r="H10" s="170">
        <f>'Форма 2021-2 П.7'!H10</f>
        <v>18044000</v>
      </c>
      <c r="I10" s="170">
        <f>H10</f>
        <v>18044000</v>
      </c>
      <c r="J10" s="170">
        <f>H10</f>
        <v>18044000</v>
      </c>
      <c r="K10" s="13"/>
      <c r="L10" s="54">
        <f>'Форма 2021-2 П.7'!L10</f>
        <v>18508795.58</v>
      </c>
      <c r="M10" s="54">
        <f>L10</f>
        <v>18508795.58</v>
      </c>
      <c r="N10" s="54">
        <f>K10+L10</f>
        <v>18508795.58</v>
      </c>
    </row>
    <row r="11" spans="1:14" ht="19.5" customHeight="1">
      <c r="A11" s="13"/>
      <c r="B11" s="13" t="s">
        <v>18</v>
      </c>
      <c r="C11" s="170">
        <f>SUM(C8:C10)</f>
        <v>545356.98</v>
      </c>
      <c r="D11" s="170">
        <f>SUM(D8:D10)</f>
        <v>918015.8999999999</v>
      </c>
      <c r="E11" s="170">
        <f>SUM(E8:E10)</f>
        <v>918015.8999999999</v>
      </c>
      <c r="F11" s="170">
        <f>C11+D11</f>
        <v>1463372.88</v>
      </c>
      <c r="G11" s="170">
        <f>SUM(G8:G10)</f>
        <v>850000</v>
      </c>
      <c r="H11" s="170">
        <f>SUM(H8:H10)</f>
        <v>25688000</v>
      </c>
      <c r="I11" s="170">
        <f>SUM(I8:I10)</f>
        <v>25688000</v>
      </c>
      <c r="J11" s="170">
        <f>G11+H11</f>
        <v>26538000</v>
      </c>
      <c r="K11" s="54">
        <f>SUM(K10:K10)</f>
        <v>0</v>
      </c>
      <c r="L11" s="54">
        <f>SUM(L10:L10)</f>
        <v>18508795.58</v>
      </c>
      <c r="M11" s="54">
        <f>SUM(M10:M10)</f>
        <v>18508795.58</v>
      </c>
      <c r="N11" s="54">
        <f>K11+L11</f>
        <v>18508795.58</v>
      </c>
    </row>
    <row r="12" ht="4.5" customHeight="1"/>
    <row r="13" spans="1:13" ht="15.75">
      <c r="A13" s="91" t="s">
        <v>186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4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 t="s">
        <v>21</v>
      </c>
    </row>
    <row r="15" spans="1:14" ht="18.75" customHeight="1">
      <c r="A15" s="81" t="s">
        <v>41</v>
      </c>
      <c r="B15" s="81" t="s">
        <v>4</v>
      </c>
      <c r="C15" s="81" t="s">
        <v>181</v>
      </c>
      <c r="D15" s="81"/>
      <c r="E15" s="81"/>
      <c r="F15" s="81"/>
      <c r="G15" s="81" t="s">
        <v>182</v>
      </c>
      <c r="H15" s="81"/>
      <c r="I15" s="81"/>
      <c r="J15" s="81"/>
      <c r="K15" s="81" t="s">
        <v>183</v>
      </c>
      <c r="L15" s="81"/>
      <c r="M15" s="81"/>
      <c r="N15" s="81"/>
    </row>
    <row r="16" spans="1:14" ht="48" customHeight="1">
      <c r="A16" s="81"/>
      <c r="B16" s="81"/>
      <c r="C16" s="13" t="s">
        <v>27</v>
      </c>
      <c r="D16" s="13" t="s">
        <v>28</v>
      </c>
      <c r="E16" s="13" t="s">
        <v>29</v>
      </c>
      <c r="F16" s="15" t="s">
        <v>36</v>
      </c>
      <c r="G16" s="13" t="s">
        <v>27</v>
      </c>
      <c r="H16" s="13" t="s">
        <v>28</v>
      </c>
      <c r="I16" s="13" t="s">
        <v>29</v>
      </c>
      <c r="J16" s="13" t="s">
        <v>35</v>
      </c>
      <c r="K16" s="13" t="s">
        <v>27</v>
      </c>
      <c r="L16" s="13" t="s">
        <v>28</v>
      </c>
      <c r="M16" s="13" t="s">
        <v>29</v>
      </c>
      <c r="N16" s="13" t="s">
        <v>38</v>
      </c>
    </row>
    <row r="17" spans="1:14" ht="15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</row>
    <row r="18" spans="1:14" ht="15.7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>
      <c r="A19" s="13"/>
      <c r="B19" s="13" t="s">
        <v>18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.75" customHeight="1">
      <c r="A21" s="91" t="s">
        <v>187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"/>
    </row>
    <row r="22" ht="15.75">
      <c r="N22" s="39" t="s">
        <v>21</v>
      </c>
    </row>
    <row r="23" spans="1:14" ht="19.5" customHeight="1">
      <c r="A23" s="81" t="s">
        <v>40</v>
      </c>
      <c r="B23" s="81" t="s">
        <v>4</v>
      </c>
      <c r="C23" s="81" t="s">
        <v>101</v>
      </c>
      <c r="D23" s="81"/>
      <c r="E23" s="81"/>
      <c r="F23" s="81"/>
      <c r="G23" s="81"/>
      <c r="H23" s="81"/>
      <c r="I23" s="120" t="s">
        <v>184</v>
      </c>
      <c r="J23" s="121"/>
      <c r="K23" s="121"/>
      <c r="L23" s="121"/>
      <c r="M23" s="121"/>
      <c r="N23" s="122"/>
    </row>
    <row r="24" spans="1:14" ht="15">
      <c r="A24" s="81"/>
      <c r="B24" s="81"/>
      <c r="C24" s="108" t="s">
        <v>27</v>
      </c>
      <c r="D24" s="108"/>
      <c r="E24" s="108" t="s">
        <v>28</v>
      </c>
      <c r="F24" s="108"/>
      <c r="G24" s="108" t="s">
        <v>29</v>
      </c>
      <c r="H24" s="108" t="s">
        <v>36</v>
      </c>
      <c r="I24" s="108" t="s">
        <v>27</v>
      </c>
      <c r="J24" s="108"/>
      <c r="K24" s="108" t="s">
        <v>28</v>
      </c>
      <c r="L24" s="108"/>
      <c r="M24" s="108" t="s">
        <v>29</v>
      </c>
      <c r="N24" s="108" t="s">
        <v>37</v>
      </c>
    </row>
    <row r="25" spans="1:14" ht="45.75" customHeight="1">
      <c r="A25" s="81"/>
      <c r="B25" s="81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5.75">
      <c r="A26" s="13">
        <v>1</v>
      </c>
      <c r="B26" s="13">
        <v>2</v>
      </c>
      <c r="C26" s="109">
        <v>3</v>
      </c>
      <c r="D26" s="109"/>
      <c r="E26" s="109">
        <v>4</v>
      </c>
      <c r="F26" s="109"/>
      <c r="G26" s="17">
        <v>5</v>
      </c>
      <c r="H26" s="17">
        <v>6</v>
      </c>
      <c r="I26" s="109">
        <v>7</v>
      </c>
      <c r="J26" s="109"/>
      <c r="K26" s="109">
        <v>8</v>
      </c>
      <c r="L26" s="109"/>
      <c r="M26" s="17">
        <v>9</v>
      </c>
      <c r="N26" s="17">
        <v>10</v>
      </c>
    </row>
    <row r="27" spans="1:14" ht="15.75">
      <c r="A27" s="13"/>
      <c r="B27" s="14"/>
      <c r="C27" s="181"/>
      <c r="D27" s="182"/>
      <c r="E27" s="181"/>
      <c r="F27" s="182"/>
      <c r="G27" s="183"/>
      <c r="H27" s="183"/>
      <c r="I27" s="144"/>
      <c r="J27" s="145"/>
      <c r="K27" s="144"/>
      <c r="L27" s="145"/>
      <c r="M27" s="61"/>
      <c r="N27" s="61"/>
    </row>
    <row r="28" spans="1:14" ht="15.75">
      <c r="A28" s="13"/>
      <c r="B28" s="14"/>
      <c r="C28" s="181"/>
      <c r="D28" s="182"/>
      <c r="E28" s="181"/>
      <c r="F28" s="182"/>
      <c r="G28" s="183"/>
      <c r="H28" s="183"/>
      <c r="I28" s="144"/>
      <c r="J28" s="145"/>
      <c r="K28" s="185"/>
      <c r="L28" s="186"/>
      <c r="M28" s="187"/>
      <c r="N28" s="187"/>
    </row>
    <row r="29" spans="1:14" ht="19.5" customHeight="1">
      <c r="A29" s="13"/>
      <c r="B29" s="13" t="s">
        <v>18</v>
      </c>
      <c r="C29" s="184"/>
      <c r="D29" s="184"/>
      <c r="E29" s="116"/>
      <c r="F29" s="116"/>
      <c r="G29" s="67"/>
      <c r="H29" s="67"/>
      <c r="I29" s="184"/>
      <c r="J29" s="184"/>
      <c r="K29" s="116"/>
      <c r="L29" s="116"/>
      <c r="M29" s="57"/>
      <c r="N29" s="67"/>
    </row>
    <row r="30" ht="4.5" customHeight="1"/>
    <row r="31" spans="1:14" ht="15.75" customHeight="1">
      <c r="A31" s="91" t="s">
        <v>188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"/>
    </row>
    <row r="32" ht="15.75">
      <c r="N32" s="39" t="s">
        <v>21</v>
      </c>
    </row>
    <row r="33" spans="1:14" ht="20.25" customHeight="1">
      <c r="A33" s="81" t="s">
        <v>41</v>
      </c>
      <c r="B33" s="81" t="s">
        <v>4</v>
      </c>
      <c r="C33" s="81" t="s">
        <v>101</v>
      </c>
      <c r="D33" s="81"/>
      <c r="E33" s="81"/>
      <c r="F33" s="81"/>
      <c r="G33" s="81"/>
      <c r="H33" s="81"/>
      <c r="I33" s="120" t="s">
        <v>184</v>
      </c>
      <c r="J33" s="121"/>
      <c r="K33" s="121"/>
      <c r="L33" s="121"/>
      <c r="M33" s="121"/>
      <c r="N33" s="122"/>
    </row>
    <row r="34" spans="1:14" ht="15">
      <c r="A34" s="81"/>
      <c r="B34" s="81"/>
      <c r="C34" s="108" t="s">
        <v>27</v>
      </c>
      <c r="D34" s="108"/>
      <c r="E34" s="108" t="s">
        <v>28</v>
      </c>
      <c r="F34" s="108"/>
      <c r="G34" s="108" t="s">
        <v>29</v>
      </c>
      <c r="H34" s="108" t="s">
        <v>36</v>
      </c>
      <c r="I34" s="108" t="s">
        <v>27</v>
      </c>
      <c r="J34" s="108"/>
      <c r="K34" s="108" t="s">
        <v>28</v>
      </c>
      <c r="L34" s="108"/>
      <c r="M34" s="108" t="s">
        <v>29</v>
      </c>
      <c r="N34" s="108" t="s">
        <v>37</v>
      </c>
    </row>
    <row r="35" spans="1:14" ht="33" customHeight="1">
      <c r="A35" s="81"/>
      <c r="B35" s="8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1:14" ht="13.5" customHeight="1">
      <c r="A36" s="13">
        <v>1</v>
      </c>
      <c r="B36" s="13">
        <v>2</v>
      </c>
      <c r="C36" s="109">
        <v>3</v>
      </c>
      <c r="D36" s="109"/>
      <c r="E36" s="109">
        <v>4</v>
      </c>
      <c r="F36" s="109"/>
      <c r="G36" s="17">
        <v>5</v>
      </c>
      <c r="H36" s="17">
        <v>6</v>
      </c>
      <c r="I36" s="109">
        <v>7</v>
      </c>
      <c r="J36" s="109"/>
      <c r="K36" s="109">
        <v>8</v>
      </c>
      <c r="L36" s="109"/>
      <c r="M36" s="17">
        <v>9</v>
      </c>
      <c r="N36" s="17">
        <v>10</v>
      </c>
    </row>
    <row r="37" spans="1:14" ht="17.25" customHeight="1">
      <c r="A37" s="13"/>
      <c r="B37" s="14"/>
      <c r="C37" s="84"/>
      <c r="D37" s="84"/>
      <c r="E37" s="84"/>
      <c r="F37" s="84"/>
      <c r="G37" s="18"/>
      <c r="H37" s="18"/>
      <c r="I37" s="84"/>
      <c r="J37" s="84"/>
      <c r="K37" s="84"/>
      <c r="L37" s="84"/>
      <c r="M37" s="18"/>
      <c r="N37" s="18"/>
    </row>
    <row r="38" spans="1:14" ht="18" customHeight="1">
      <c r="A38" s="13"/>
      <c r="B38" s="13" t="s">
        <v>18</v>
      </c>
      <c r="C38" s="119"/>
      <c r="D38" s="119"/>
      <c r="E38" s="119"/>
      <c r="F38" s="119"/>
      <c r="G38" s="16"/>
      <c r="H38" s="16"/>
      <c r="I38" s="119"/>
      <c r="J38" s="119"/>
      <c r="K38" s="119"/>
      <c r="L38" s="119"/>
      <c r="M38" s="16"/>
      <c r="N38" s="16"/>
    </row>
  </sheetData>
  <sheetProtection/>
  <mergeCells count="68">
    <mergeCell ref="K27:L27"/>
    <mergeCell ref="K28:L28"/>
    <mergeCell ref="C27:D27"/>
    <mergeCell ref="E27:F27"/>
    <mergeCell ref="C28:D28"/>
    <mergeCell ref="E28:F28"/>
    <mergeCell ref="I27:J27"/>
    <mergeCell ref="I28:J28"/>
    <mergeCell ref="A13:M13"/>
    <mergeCell ref="A1:I1"/>
    <mergeCell ref="J1:M1"/>
    <mergeCell ref="A3:M3"/>
    <mergeCell ref="A5:A6"/>
    <mergeCell ref="B5:B6"/>
    <mergeCell ref="C5:F5"/>
    <mergeCell ref="G5:J5"/>
    <mergeCell ref="K5:N5"/>
    <mergeCell ref="A23:A25"/>
    <mergeCell ref="B23:B25"/>
    <mergeCell ref="C23:H23"/>
    <mergeCell ref="I23:N23"/>
    <mergeCell ref="C24:D25"/>
    <mergeCell ref="E24:F25"/>
    <mergeCell ref="G24:G25"/>
    <mergeCell ref="H24:H25"/>
    <mergeCell ref="I24:J25"/>
    <mergeCell ref="M24:M25"/>
    <mergeCell ref="C26:D26"/>
    <mergeCell ref="E26:F26"/>
    <mergeCell ref="N24:N25"/>
    <mergeCell ref="A15:A16"/>
    <mergeCell ref="B15:B16"/>
    <mergeCell ref="C15:F15"/>
    <mergeCell ref="G15:J15"/>
    <mergeCell ref="K15:N15"/>
    <mergeCell ref="A21:M21"/>
    <mergeCell ref="K24:L25"/>
    <mergeCell ref="K34:L35"/>
    <mergeCell ref="C29:D29"/>
    <mergeCell ref="E29:F29"/>
    <mergeCell ref="I33:N33"/>
    <mergeCell ref="M34:M35"/>
    <mergeCell ref="N34:N35"/>
    <mergeCell ref="C34:D35"/>
    <mergeCell ref="A31:M31"/>
    <mergeCell ref="A33:A35"/>
    <mergeCell ref="B33:B35"/>
    <mergeCell ref="C33:H33"/>
    <mergeCell ref="I26:J26"/>
    <mergeCell ref="K26:L26"/>
    <mergeCell ref="I29:J29"/>
    <mergeCell ref="K29:L29"/>
    <mergeCell ref="K37:L37"/>
    <mergeCell ref="C38:D38"/>
    <mergeCell ref="E38:F38"/>
    <mergeCell ref="I38:J38"/>
    <mergeCell ref="K38:L38"/>
    <mergeCell ref="I34:J35"/>
    <mergeCell ref="C37:D37"/>
    <mergeCell ref="K36:L36"/>
    <mergeCell ref="E37:F37"/>
    <mergeCell ref="I37:J37"/>
    <mergeCell ref="C36:D36"/>
    <mergeCell ref="E36:F36"/>
    <mergeCell ref="I36:J36"/>
    <mergeCell ref="E34:F35"/>
    <mergeCell ref="G34:G35"/>
    <mergeCell ref="H34:H35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62" r:id="rId1"/>
  <rowBreaks count="1" manualBreakCount="1">
    <brk id="3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3">
      <selection activeCell="C21" sqref="C21:N21"/>
    </sheetView>
  </sheetViews>
  <sheetFormatPr defaultColWidth="9.140625" defaultRowHeight="15"/>
  <cols>
    <col min="1" max="1" width="5.28125" style="0" customWidth="1"/>
    <col min="2" max="2" width="22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5742187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7109375" style="0" customWidth="1"/>
  </cols>
  <sheetData>
    <row r="1" spans="1:13" ht="15.7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5.75">
      <c r="A3" s="91" t="s">
        <v>189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9" t="s">
        <v>21</v>
      </c>
    </row>
    <row r="5" spans="1:14" ht="15.75" customHeight="1">
      <c r="A5" s="81" t="s">
        <v>43</v>
      </c>
      <c r="B5" s="81" t="s">
        <v>89</v>
      </c>
      <c r="C5" s="81" t="s">
        <v>181</v>
      </c>
      <c r="D5" s="81"/>
      <c r="E5" s="81"/>
      <c r="F5" s="81"/>
      <c r="G5" s="81" t="s">
        <v>182</v>
      </c>
      <c r="H5" s="81"/>
      <c r="I5" s="81"/>
      <c r="J5" s="81"/>
      <c r="K5" s="81" t="s">
        <v>183</v>
      </c>
      <c r="L5" s="81"/>
      <c r="M5" s="81"/>
      <c r="N5" s="81"/>
    </row>
    <row r="6" spans="1:14" ht="69.75" customHeight="1">
      <c r="A6" s="81"/>
      <c r="B6" s="81"/>
      <c r="C6" s="13" t="s">
        <v>27</v>
      </c>
      <c r="D6" s="13" t="s">
        <v>28</v>
      </c>
      <c r="E6" s="13" t="s">
        <v>29</v>
      </c>
      <c r="F6" s="15" t="s">
        <v>36</v>
      </c>
      <c r="G6" s="13" t="s">
        <v>27</v>
      </c>
      <c r="H6" s="13" t="s">
        <v>28</v>
      </c>
      <c r="I6" s="13" t="s">
        <v>29</v>
      </c>
      <c r="J6" s="13" t="s">
        <v>35</v>
      </c>
      <c r="K6" s="13" t="s">
        <v>27</v>
      </c>
      <c r="L6" s="13" t="s">
        <v>28</v>
      </c>
      <c r="M6" s="13" t="s">
        <v>29</v>
      </c>
      <c r="N6" s="13" t="s">
        <v>38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99.75" customHeight="1">
      <c r="A8" s="13">
        <v>1</v>
      </c>
      <c r="B8" s="42" t="s">
        <v>240</v>
      </c>
      <c r="C8" s="170">
        <f>'Форма 2021-2 П.8'!E10</f>
        <v>545356.98</v>
      </c>
      <c r="D8" s="170"/>
      <c r="E8" s="170"/>
      <c r="F8" s="170">
        <f>C8</f>
        <v>545356.98</v>
      </c>
      <c r="G8" s="170">
        <f>'Форма 2021-2 П.8'!H10</f>
        <v>850000</v>
      </c>
      <c r="H8" s="170"/>
      <c r="I8" s="170"/>
      <c r="J8" s="170">
        <f>G8</f>
        <v>850000</v>
      </c>
      <c r="K8" s="170"/>
      <c r="L8" s="170"/>
      <c r="M8" s="170"/>
      <c r="N8" s="170"/>
    </row>
    <row r="9" spans="1:14" ht="34.5" customHeight="1">
      <c r="A9" s="13">
        <v>2</v>
      </c>
      <c r="B9" s="179" t="s">
        <v>241</v>
      </c>
      <c r="C9" s="170"/>
      <c r="D9" s="170">
        <f>'Форма 2021-2 П.8'!F19</f>
        <v>918015.8999999999</v>
      </c>
      <c r="E9" s="170">
        <f>D9</f>
        <v>918015.8999999999</v>
      </c>
      <c r="F9" s="170">
        <f>D9</f>
        <v>918015.8999999999</v>
      </c>
      <c r="G9" s="170"/>
      <c r="H9" s="170">
        <f>'Форма 2021-2 П.8'!I19</f>
        <v>7644000</v>
      </c>
      <c r="I9" s="170">
        <f>H9</f>
        <v>7644000</v>
      </c>
      <c r="J9" s="170">
        <f>H9</f>
        <v>7644000</v>
      </c>
      <c r="K9" s="170"/>
      <c r="L9" s="170"/>
      <c r="M9" s="170"/>
      <c r="N9" s="170"/>
    </row>
    <row r="10" spans="1:14" ht="102.75" customHeight="1">
      <c r="A10" s="13">
        <v>3</v>
      </c>
      <c r="B10" s="43" t="s">
        <v>214</v>
      </c>
      <c r="C10" s="54"/>
      <c r="D10" s="54"/>
      <c r="E10" s="54"/>
      <c r="F10" s="54"/>
      <c r="G10" s="54"/>
      <c r="H10" s="54">
        <f>'Форма 2021-2 П.8'!I30</f>
        <v>18044000</v>
      </c>
      <c r="I10" s="54">
        <f>H10</f>
        <v>18044000</v>
      </c>
      <c r="J10" s="54">
        <f>H10</f>
        <v>18044000</v>
      </c>
      <c r="K10" s="54"/>
      <c r="L10" s="54">
        <f>'Форма 2021-2 П.8'!L30</f>
        <v>18508795.58</v>
      </c>
      <c r="M10" s="54">
        <f>L10</f>
        <v>18508795.58</v>
      </c>
      <c r="N10" s="54">
        <f>L10</f>
        <v>18508795.58</v>
      </c>
    </row>
    <row r="11" spans="1:14" ht="18" customHeight="1">
      <c r="A11" s="13"/>
      <c r="B11" s="13" t="s">
        <v>18</v>
      </c>
      <c r="C11" s="170">
        <f>SUM(C8:C10)</f>
        <v>545356.98</v>
      </c>
      <c r="D11" s="170">
        <f>SUM(D8:D10)</f>
        <v>918015.8999999999</v>
      </c>
      <c r="E11" s="170">
        <f>SUM(E8:E10)</f>
        <v>918015.8999999999</v>
      </c>
      <c r="F11" s="170">
        <f>C11+D11</f>
        <v>1463372.88</v>
      </c>
      <c r="G11" s="170">
        <f>SUM(G8:G10)</f>
        <v>850000</v>
      </c>
      <c r="H11" s="170">
        <f>SUM(H8:H10)</f>
        <v>25688000</v>
      </c>
      <c r="I11" s="170">
        <f>SUM(I8:I10)</f>
        <v>25688000</v>
      </c>
      <c r="J11" s="170">
        <f>SUM(J8:J10)</f>
        <v>26538000</v>
      </c>
      <c r="K11" s="170"/>
      <c r="L11" s="54">
        <f>SUM(L8:L10)</f>
        <v>18508795.58</v>
      </c>
      <c r="M11" s="54">
        <f>SUM(M8:M10)</f>
        <v>18508795.58</v>
      </c>
      <c r="N11" s="54">
        <f>K11+L11</f>
        <v>18508795.58</v>
      </c>
    </row>
    <row r="13" spans="1:14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.75" customHeight="1">
      <c r="A14" s="91" t="s">
        <v>190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"/>
    </row>
    <row r="15" ht="15.75">
      <c r="N15" s="39" t="s">
        <v>21</v>
      </c>
    </row>
    <row r="16" spans="1:14" ht="18" customHeight="1">
      <c r="A16" s="81" t="s">
        <v>43</v>
      </c>
      <c r="B16" s="81" t="s">
        <v>89</v>
      </c>
      <c r="C16" s="118" t="s">
        <v>101</v>
      </c>
      <c r="D16" s="118"/>
      <c r="E16" s="118"/>
      <c r="F16" s="118"/>
      <c r="G16" s="118"/>
      <c r="H16" s="118"/>
      <c r="I16" s="113" t="s">
        <v>184</v>
      </c>
      <c r="J16" s="114"/>
      <c r="K16" s="114"/>
      <c r="L16" s="114"/>
      <c r="M16" s="114"/>
      <c r="N16" s="115"/>
    </row>
    <row r="17" spans="1:14" ht="15">
      <c r="A17" s="81"/>
      <c r="B17" s="81"/>
      <c r="C17" s="108" t="s">
        <v>27</v>
      </c>
      <c r="D17" s="108"/>
      <c r="E17" s="108" t="s">
        <v>28</v>
      </c>
      <c r="F17" s="108"/>
      <c r="G17" s="108" t="s">
        <v>29</v>
      </c>
      <c r="H17" s="108" t="s">
        <v>36</v>
      </c>
      <c r="I17" s="108" t="s">
        <v>27</v>
      </c>
      <c r="J17" s="108"/>
      <c r="K17" s="108" t="s">
        <v>28</v>
      </c>
      <c r="L17" s="108"/>
      <c r="M17" s="108" t="s">
        <v>29</v>
      </c>
      <c r="N17" s="108" t="s">
        <v>37</v>
      </c>
    </row>
    <row r="18" spans="1:14" ht="36" customHeight="1">
      <c r="A18" s="81"/>
      <c r="B18" s="81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ht="18" customHeight="1">
      <c r="A19" s="13">
        <v>1</v>
      </c>
      <c r="B19" s="13">
        <v>2</v>
      </c>
      <c r="C19" s="109">
        <v>3</v>
      </c>
      <c r="D19" s="109"/>
      <c r="E19" s="109">
        <v>4</v>
      </c>
      <c r="F19" s="109"/>
      <c r="G19" s="17">
        <v>5</v>
      </c>
      <c r="H19" s="17">
        <v>6</v>
      </c>
      <c r="I19" s="109">
        <v>7</v>
      </c>
      <c r="J19" s="109"/>
      <c r="K19" s="109">
        <v>8</v>
      </c>
      <c r="L19" s="109"/>
      <c r="M19" s="17">
        <v>9</v>
      </c>
      <c r="N19" s="17">
        <v>10</v>
      </c>
    </row>
    <row r="20" spans="1:14" ht="25.5" customHeight="1">
      <c r="A20" s="13">
        <v>1</v>
      </c>
      <c r="B20" s="42"/>
      <c r="C20" s="144"/>
      <c r="D20" s="145"/>
      <c r="E20" s="144"/>
      <c r="F20" s="145"/>
      <c r="G20" s="61"/>
      <c r="H20" s="61"/>
      <c r="I20" s="144"/>
      <c r="J20" s="145"/>
      <c r="K20" s="144"/>
      <c r="L20" s="145"/>
      <c r="M20" s="61"/>
      <c r="N20" s="61"/>
    </row>
    <row r="21" spans="1:14" ht="18" customHeight="1">
      <c r="A21" s="13"/>
      <c r="B21" s="13" t="s">
        <v>18</v>
      </c>
      <c r="C21" s="116"/>
      <c r="D21" s="116"/>
      <c r="E21" s="116"/>
      <c r="F21" s="116"/>
      <c r="G21" s="57"/>
      <c r="H21" s="61"/>
      <c r="I21" s="116"/>
      <c r="J21" s="116"/>
      <c r="K21" s="116"/>
      <c r="L21" s="116"/>
      <c r="M21" s="180"/>
      <c r="N21" s="180"/>
    </row>
  </sheetData>
  <sheetProtection/>
  <mergeCells count="33">
    <mergeCell ref="C20:D20"/>
    <mergeCell ref="E20:F20"/>
    <mergeCell ref="I20:J20"/>
    <mergeCell ref="K20:L20"/>
    <mergeCell ref="A14:M14"/>
    <mergeCell ref="A1:I1"/>
    <mergeCell ref="J1:M1"/>
    <mergeCell ref="A3:M3"/>
    <mergeCell ref="A5:A6"/>
    <mergeCell ref="B5:B6"/>
    <mergeCell ref="C5:F5"/>
    <mergeCell ref="G5:J5"/>
    <mergeCell ref="K5:N5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M17:M18"/>
    <mergeCell ref="N17:N18"/>
    <mergeCell ref="C19:D19"/>
    <mergeCell ref="E19:F19"/>
    <mergeCell ref="I19:J19"/>
    <mergeCell ref="K19:L19"/>
    <mergeCell ref="K17:L18"/>
    <mergeCell ref="C21:D21"/>
    <mergeCell ref="E21:F21"/>
    <mergeCell ref="I21:J21"/>
    <mergeCell ref="K21:L21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51"/>
  <sheetViews>
    <sheetView tabSelected="1" view="pageBreakPreview" zoomScaleSheetLayoutView="100" zoomScalePageLayoutView="0" workbookViewId="0" topLeftCell="A19">
      <selection activeCell="I24" sqref="I24"/>
    </sheetView>
  </sheetViews>
  <sheetFormatPr defaultColWidth="9.140625" defaultRowHeight="15"/>
  <cols>
    <col min="1" max="1" width="5.28125" style="0" customWidth="1"/>
    <col min="2" max="2" width="27.28125" style="0" customWidth="1"/>
    <col min="3" max="3" width="14.421875" style="0" customWidth="1"/>
    <col min="4" max="4" width="20.0039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8515625" style="0" customWidth="1"/>
  </cols>
  <sheetData>
    <row r="1" spans="1:12" ht="15.75">
      <c r="A1" s="91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0.5" customHeight="1"/>
    <row r="3" spans="1:12" ht="15.75">
      <c r="A3" s="91" t="s">
        <v>191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5.75">
      <c r="M4" s="39" t="s">
        <v>21</v>
      </c>
    </row>
    <row r="5" spans="1:13" ht="15.75" customHeight="1">
      <c r="A5" s="81" t="s">
        <v>43</v>
      </c>
      <c r="B5" s="81" t="s">
        <v>44</v>
      </c>
      <c r="C5" s="123" t="s">
        <v>45</v>
      </c>
      <c r="D5" s="123" t="s">
        <v>46</v>
      </c>
      <c r="E5" s="81" t="s">
        <v>181</v>
      </c>
      <c r="F5" s="81"/>
      <c r="G5" s="81"/>
      <c r="H5" s="81" t="s">
        <v>182</v>
      </c>
      <c r="I5" s="81"/>
      <c r="J5" s="81"/>
      <c r="K5" s="81" t="s">
        <v>183</v>
      </c>
      <c r="L5" s="81"/>
      <c r="M5" s="81"/>
    </row>
    <row r="6" spans="1:13" ht="69.75" customHeight="1">
      <c r="A6" s="81"/>
      <c r="B6" s="81"/>
      <c r="C6" s="125"/>
      <c r="D6" s="125"/>
      <c r="E6" s="13" t="s">
        <v>27</v>
      </c>
      <c r="F6" s="13" t="s">
        <v>28</v>
      </c>
      <c r="G6" s="15" t="s">
        <v>51</v>
      </c>
      <c r="H6" s="13" t="s">
        <v>27</v>
      </c>
      <c r="I6" s="13" t="s">
        <v>28</v>
      </c>
      <c r="J6" s="13" t="s">
        <v>52</v>
      </c>
      <c r="K6" s="13" t="s">
        <v>27</v>
      </c>
      <c r="L6" s="13" t="s">
        <v>28</v>
      </c>
      <c r="M6" s="13" t="s">
        <v>38</v>
      </c>
    </row>
    <row r="7" spans="1:13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15.75" customHeight="1">
      <c r="A8" s="19"/>
      <c r="B8" s="136" t="s">
        <v>169</v>
      </c>
      <c r="C8" s="137"/>
      <c r="D8" s="137"/>
      <c r="E8" s="137"/>
      <c r="F8" s="137"/>
      <c r="G8" s="138"/>
      <c r="H8" s="13"/>
      <c r="I8" s="13"/>
      <c r="J8" s="13"/>
      <c r="K8" s="13"/>
      <c r="L8" s="13"/>
      <c r="M8" s="13"/>
    </row>
    <row r="9" spans="1:13" ht="15.75">
      <c r="A9" s="19"/>
      <c r="B9" s="47" t="s">
        <v>47</v>
      </c>
      <c r="C9" s="167"/>
      <c r="D9" s="14"/>
      <c r="E9" s="13"/>
      <c r="F9" s="13"/>
      <c r="G9" s="13"/>
      <c r="H9" s="13"/>
      <c r="I9" s="13"/>
      <c r="J9" s="13"/>
      <c r="K9" s="13"/>
      <c r="L9" s="13"/>
      <c r="M9" s="13"/>
    </row>
    <row r="10" spans="1:13" ht="60">
      <c r="A10" s="19"/>
      <c r="B10" s="44" t="s">
        <v>159</v>
      </c>
      <c r="C10" s="48" t="s">
        <v>160</v>
      </c>
      <c r="D10" s="168" t="s">
        <v>227</v>
      </c>
      <c r="E10" s="169">
        <v>545356.98</v>
      </c>
      <c r="F10" s="169"/>
      <c r="G10" s="169">
        <f>E10</f>
        <v>545356.98</v>
      </c>
      <c r="H10" s="169">
        <v>850000</v>
      </c>
      <c r="I10" s="170"/>
      <c r="J10" s="170">
        <f>H10</f>
        <v>850000</v>
      </c>
      <c r="K10" s="170"/>
      <c r="L10" s="170"/>
      <c r="M10" s="170"/>
    </row>
    <row r="11" spans="1:13" ht="15.75">
      <c r="A11" s="19"/>
      <c r="B11" s="45" t="s">
        <v>48</v>
      </c>
      <c r="C11" s="48"/>
      <c r="D11" s="49"/>
      <c r="E11" s="49"/>
      <c r="F11" s="49"/>
      <c r="G11" s="49"/>
      <c r="H11" s="171"/>
      <c r="I11" s="13"/>
      <c r="J11" s="13"/>
      <c r="K11" s="13"/>
      <c r="L11" s="13"/>
      <c r="M11" s="13"/>
    </row>
    <row r="12" spans="1:13" ht="126">
      <c r="A12" s="19"/>
      <c r="B12" s="44" t="s">
        <v>228</v>
      </c>
      <c r="C12" s="48" t="s">
        <v>229</v>
      </c>
      <c r="D12" s="49" t="s">
        <v>230</v>
      </c>
      <c r="E12" s="49">
        <v>31</v>
      </c>
      <c r="F12" s="49"/>
      <c r="G12" s="49">
        <f>E12</f>
        <v>31</v>
      </c>
      <c r="H12" s="49">
        <v>28</v>
      </c>
      <c r="I12" s="13"/>
      <c r="J12" s="13">
        <f>H12</f>
        <v>28</v>
      </c>
      <c r="K12" s="79"/>
      <c r="L12" s="13"/>
      <c r="M12" s="13"/>
    </row>
    <row r="13" spans="1:13" ht="15.75">
      <c r="A13" s="19"/>
      <c r="B13" s="45" t="s">
        <v>49</v>
      </c>
      <c r="C13" s="48"/>
      <c r="D13" s="49"/>
      <c r="E13" s="49"/>
      <c r="F13" s="49"/>
      <c r="G13" s="49"/>
      <c r="H13" s="171"/>
      <c r="I13" s="13"/>
      <c r="J13" s="13"/>
      <c r="K13" s="13"/>
      <c r="L13" s="13"/>
      <c r="M13" s="13"/>
    </row>
    <row r="14" spans="1:13" ht="63">
      <c r="A14" s="19"/>
      <c r="B14" s="44" t="s">
        <v>231</v>
      </c>
      <c r="C14" s="48" t="s">
        <v>160</v>
      </c>
      <c r="D14" s="49" t="s">
        <v>162</v>
      </c>
      <c r="E14" s="50">
        <f>E10/E12</f>
        <v>17592.16064516129</v>
      </c>
      <c r="F14" s="49"/>
      <c r="G14" s="50">
        <f>E14</f>
        <v>17592.16064516129</v>
      </c>
      <c r="H14" s="50">
        <f>H10/H12</f>
        <v>30357.14285714286</v>
      </c>
      <c r="I14" s="13"/>
      <c r="J14" s="51">
        <f>H14</f>
        <v>30357.14285714286</v>
      </c>
      <c r="K14" s="50"/>
      <c r="L14" s="13"/>
      <c r="M14" s="51"/>
    </row>
    <row r="15" spans="1:13" ht="15.75">
      <c r="A15" s="19"/>
      <c r="B15" s="45" t="s">
        <v>50</v>
      </c>
      <c r="C15" s="48"/>
      <c r="D15" s="49"/>
      <c r="E15" s="49"/>
      <c r="F15" s="49"/>
      <c r="G15" s="49"/>
      <c r="H15" s="45"/>
      <c r="I15" s="13"/>
      <c r="J15" s="13"/>
      <c r="K15" s="13"/>
      <c r="L15" s="13"/>
      <c r="M15" s="13"/>
    </row>
    <row r="16" spans="1:13" ht="94.5">
      <c r="A16" s="19"/>
      <c r="B16" s="172" t="s">
        <v>232</v>
      </c>
      <c r="C16" s="48" t="s">
        <v>170</v>
      </c>
      <c r="D16" s="49" t="s">
        <v>162</v>
      </c>
      <c r="E16" s="173">
        <f>E10/253065.87</f>
        <v>2.155000119138942</v>
      </c>
      <c r="F16" s="173"/>
      <c r="G16" s="173">
        <f>E16</f>
        <v>2.155000119138942</v>
      </c>
      <c r="H16" s="50">
        <f>H10/550000*100</f>
        <v>154.54545454545453</v>
      </c>
      <c r="I16" s="51"/>
      <c r="J16" s="51">
        <f>H16</f>
        <v>154.54545454545453</v>
      </c>
      <c r="K16" s="50"/>
      <c r="L16" s="51"/>
      <c r="M16" s="51"/>
    </row>
    <row r="17" spans="1:13" ht="15.75">
      <c r="A17" s="19"/>
      <c r="B17" s="174" t="s">
        <v>233</v>
      </c>
      <c r="C17" s="175"/>
      <c r="D17" s="175"/>
      <c r="E17" s="175"/>
      <c r="F17" s="175"/>
      <c r="G17" s="176"/>
      <c r="H17" s="44"/>
      <c r="I17" s="13"/>
      <c r="J17" s="13"/>
      <c r="K17" s="13"/>
      <c r="L17" s="13"/>
      <c r="M17" s="13"/>
    </row>
    <row r="18" spans="1:13" ht="15.75">
      <c r="A18" s="19"/>
      <c r="B18" s="45" t="s">
        <v>47</v>
      </c>
      <c r="C18" s="48"/>
      <c r="D18" s="49"/>
      <c r="E18" s="49"/>
      <c r="F18" s="49"/>
      <c r="G18" s="49"/>
      <c r="H18" s="45"/>
      <c r="I18" s="13"/>
      <c r="J18" s="13"/>
      <c r="K18" s="13"/>
      <c r="L18" s="13"/>
      <c r="M18" s="13"/>
    </row>
    <row r="19" spans="1:13" ht="114.75">
      <c r="A19" s="19"/>
      <c r="B19" s="44" t="s">
        <v>159</v>
      </c>
      <c r="C19" s="48" t="s">
        <v>160</v>
      </c>
      <c r="D19" s="177" t="s">
        <v>234</v>
      </c>
      <c r="E19" s="49"/>
      <c r="F19" s="169">
        <f>669865.32+248150.58</f>
        <v>918015.8999999999</v>
      </c>
      <c r="G19" s="169">
        <f>F19</f>
        <v>918015.8999999999</v>
      </c>
      <c r="H19" s="178"/>
      <c r="I19" s="170">
        <f>7000000+394000+250000</f>
        <v>7644000</v>
      </c>
      <c r="J19" s="170">
        <f>I19</f>
        <v>7644000</v>
      </c>
      <c r="K19" s="170"/>
      <c r="L19" s="170"/>
      <c r="M19" s="170"/>
    </row>
    <row r="20" spans="1:13" ht="15.75" customHeight="1">
      <c r="A20" s="19"/>
      <c r="B20" s="45" t="s">
        <v>48</v>
      </c>
      <c r="C20" s="48"/>
      <c r="D20" s="49"/>
      <c r="E20" s="49"/>
      <c r="F20" s="49"/>
      <c r="G20" s="49"/>
      <c r="H20" s="45"/>
      <c r="I20" s="13"/>
      <c r="J20" s="13"/>
      <c r="K20" s="13"/>
      <c r="L20" s="13"/>
      <c r="M20" s="13"/>
    </row>
    <row r="21" spans="1:13" ht="78.75">
      <c r="A21" s="19"/>
      <c r="B21" s="44" t="s">
        <v>235</v>
      </c>
      <c r="C21" s="48" t="s">
        <v>161</v>
      </c>
      <c r="D21" s="49" t="s">
        <v>230</v>
      </c>
      <c r="E21" s="49"/>
      <c r="F21" s="49">
        <v>6</v>
      </c>
      <c r="G21" s="49">
        <f>F21</f>
        <v>6</v>
      </c>
      <c r="H21" s="44"/>
      <c r="I21" s="13">
        <v>15</v>
      </c>
      <c r="J21" s="13">
        <f>I21</f>
        <v>15</v>
      </c>
      <c r="K21" s="13"/>
      <c r="L21" s="79"/>
      <c r="M21" s="13"/>
    </row>
    <row r="22" spans="1:13" ht="126">
      <c r="A22" s="19"/>
      <c r="B22" s="44" t="s">
        <v>236</v>
      </c>
      <c r="C22" s="48" t="s">
        <v>161</v>
      </c>
      <c r="D22" s="49" t="s">
        <v>230</v>
      </c>
      <c r="E22" s="49"/>
      <c r="F22" s="49">
        <v>7</v>
      </c>
      <c r="G22" s="49">
        <f>F22</f>
        <v>7</v>
      </c>
      <c r="H22" s="44"/>
      <c r="I22" s="13">
        <v>7</v>
      </c>
      <c r="J22" s="13">
        <f>I22</f>
        <v>7</v>
      </c>
      <c r="K22" s="13"/>
      <c r="L22" s="79"/>
      <c r="M22" s="13"/>
    </row>
    <row r="23" spans="1:13" ht="15.75">
      <c r="A23" s="19"/>
      <c r="B23" s="45" t="s">
        <v>49</v>
      </c>
      <c r="C23" s="48"/>
      <c r="D23" s="49"/>
      <c r="E23" s="49"/>
      <c r="F23" s="49"/>
      <c r="G23" s="49"/>
      <c r="H23" s="45"/>
      <c r="I23" s="13"/>
      <c r="J23" s="13"/>
      <c r="K23" s="13"/>
      <c r="L23" s="13"/>
      <c r="M23" s="13"/>
    </row>
    <row r="24" spans="1:13" ht="63">
      <c r="A24" s="19"/>
      <c r="B24" s="46" t="s">
        <v>237</v>
      </c>
      <c r="C24" s="48" t="s">
        <v>160</v>
      </c>
      <c r="D24" s="49" t="s">
        <v>162</v>
      </c>
      <c r="E24" s="49"/>
      <c r="F24" s="53">
        <f>669865.32/F21</f>
        <v>111644.21999999999</v>
      </c>
      <c r="G24" s="53">
        <f>F24</f>
        <v>111644.21999999999</v>
      </c>
      <c r="H24" s="73"/>
      <c r="I24" s="54">
        <f>(7000000+394000)/I21</f>
        <v>492933.3333333333</v>
      </c>
      <c r="J24" s="54">
        <f>I24</f>
        <v>492933.3333333333</v>
      </c>
      <c r="K24" s="54"/>
      <c r="L24" s="54"/>
      <c r="M24" s="54"/>
    </row>
    <row r="25" spans="1:13" ht="78.75">
      <c r="A25" s="19"/>
      <c r="B25" s="46" t="s">
        <v>238</v>
      </c>
      <c r="C25" s="48" t="s">
        <v>160</v>
      </c>
      <c r="D25" s="49" t="s">
        <v>162</v>
      </c>
      <c r="E25" s="49"/>
      <c r="F25" s="53">
        <f>248150.58/F22</f>
        <v>35450.08285714286</v>
      </c>
      <c r="G25" s="53">
        <f>F25</f>
        <v>35450.08285714286</v>
      </c>
      <c r="H25" s="73"/>
      <c r="I25" s="54">
        <f>250000/I22</f>
        <v>35714.28571428572</v>
      </c>
      <c r="J25" s="54">
        <f>I25</f>
        <v>35714.28571428572</v>
      </c>
      <c r="K25" s="54"/>
      <c r="L25" s="54"/>
      <c r="M25" s="54"/>
    </row>
    <row r="26" spans="1:13" ht="15.75">
      <c r="A26" s="19"/>
      <c r="B26" s="45" t="s">
        <v>50</v>
      </c>
      <c r="C26" s="48"/>
      <c r="D26" s="49"/>
      <c r="E26" s="49"/>
      <c r="F26" s="49"/>
      <c r="G26" s="49"/>
      <c r="H26" s="45"/>
      <c r="I26" s="13"/>
      <c r="J26" s="13"/>
      <c r="K26" s="13"/>
      <c r="L26" s="13"/>
      <c r="M26" s="13"/>
    </row>
    <row r="27" spans="1:13" ht="63">
      <c r="A27" s="19"/>
      <c r="B27" s="44" t="s">
        <v>239</v>
      </c>
      <c r="C27" s="48" t="s">
        <v>170</v>
      </c>
      <c r="D27" s="49" t="s">
        <v>162</v>
      </c>
      <c r="E27" s="49"/>
      <c r="F27" s="173">
        <f>(F21+F22)/4</f>
        <v>3.25</v>
      </c>
      <c r="G27" s="173">
        <f>F27</f>
        <v>3.25</v>
      </c>
      <c r="H27" s="44"/>
      <c r="I27" s="51">
        <f>(I22+I21)/20*100</f>
        <v>110.00000000000001</v>
      </c>
      <c r="J27" s="51">
        <f>I27</f>
        <v>110.00000000000001</v>
      </c>
      <c r="K27" s="52"/>
      <c r="L27" s="65"/>
      <c r="M27" s="65"/>
    </row>
    <row r="28" spans="1:13" ht="18" customHeight="1">
      <c r="A28" s="19"/>
      <c r="B28" s="132" t="s">
        <v>220</v>
      </c>
      <c r="C28" s="133"/>
      <c r="D28" s="133"/>
      <c r="E28" s="133"/>
      <c r="F28" s="133"/>
      <c r="G28" s="133"/>
      <c r="H28" s="133"/>
      <c r="I28" s="133"/>
      <c r="J28" s="134"/>
      <c r="K28" s="13"/>
      <c r="L28" s="13"/>
      <c r="M28" s="13"/>
    </row>
    <row r="29" spans="1:13" ht="16.5" customHeight="1">
      <c r="A29" s="19"/>
      <c r="B29" s="45" t="s">
        <v>47</v>
      </c>
      <c r="C29" s="48"/>
      <c r="D29" s="49"/>
      <c r="E29" s="49"/>
      <c r="F29" s="49"/>
      <c r="G29" s="49"/>
      <c r="H29" s="45"/>
      <c r="I29" s="13"/>
      <c r="J29" s="13"/>
      <c r="K29" s="13"/>
      <c r="L29" s="13"/>
      <c r="M29" s="13"/>
    </row>
    <row r="30" spans="1:13" ht="16.5" customHeight="1">
      <c r="A30" s="19"/>
      <c r="B30" s="44" t="s">
        <v>159</v>
      </c>
      <c r="C30" s="48" t="s">
        <v>160</v>
      </c>
      <c r="D30" s="49" t="s">
        <v>205</v>
      </c>
      <c r="E30" s="49"/>
      <c r="F30" s="53"/>
      <c r="G30" s="53"/>
      <c r="H30" s="44"/>
      <c r="I30" s="170">
        <v>18044000</v>
      </c>
      <c r="J30" s="170">
        <f>I30</f>
        <v>18044000</v>
      </c>
      <c r="K30" s="170"/>
      <c r="L30" s="170">
        <v>18508795.58</v>
      </c>
      <c r="M30" s="170">
        <f>L30</f>
        <v>18508795.58</v>
      </c>
    </row>
    <row r="31" spans="1:13" ht="18" customHeight="1">
      <c r="A31" s="19"/>
      <c r="B31" s="45" t="s">
        <v>48</v>
      </c>
      <c r="C31" s="48"/>
      <c r="D31" s="49"/>
      <c r="E31" s="49"/>
      <c r="F31" s="49"/>
      <c r="G31" s="49"/>
      <c r="H31" s="45"/>
      <c r="I31" s="13"/>
      <c r="J31" s="13"/>
      <c r="K31" s="13"/>
      <c r="L31" s="13"/>
      <c r="M31" s="13"/>
    </row>
    <row r="32" spans="1:13" ht="81" customHeight="1">
      <c r="A32" s="19"/>
      <c r="B32" s="44" t="s">
        <v>206</v>
      </c>
      <c r="C32" s="48" t="s">
        <v>161</v>
      </c>
      <c r="D32" s="49" t="s">
        <v>207</v>
      </c>
      <c r="E32" s="49"/>
      <c r="F32" s="49"/>
      <c r="G32" s="49"/>
      <c r="H32" s="44"/>
      <c r="I32" s="13">
        <v>3</v>
      </c>
      <c r="J32" s="13">
        <f>I32</f>
        <v>3</v>
      </c>
      <c r="K32" s="13"/>
      <c r="L32" s="13">
        <v>3</v>
      </c>
      <c r="M32" s="13">
        <f>L32</f>
        <v>3</v>
      </c>
    </row>
    <row r="33" spans="1:13" ht="15.75">
      <c r="A33" s="19"/>
      <c r="B33" s="45" t="s">
        <v>49</v>
      </c>
      <c r="C33" s="48"/>
      <c r="D33" s="49"/>
      <c r="E33" s="49"/>
      <c r="F33" s="49"/>
      <c r="G33" s="49"/>
      <c r="H33" s="45"/>
      <c r="I33" s="13"/>
      <c r="J33" s="13"/>
      <c r="K33" s="13"/>
      <c r="L33" s="13"/>
      <c r="M33" s="13"/>
    </row>
    <row r="34" spans="1:16" ht="47.25">
      <c r="A34" s="19"/>
      <c r="B34" s="46" t="s">
        <v>208</v>
      </c>
      <c r="C34" s="48" t="s">
        <v>160</v>
      </c>
      <c r="D34" s="49" t="s">
        <v>162</v>
      </c>
      <c r="E34" s="49"/>
      <c r="F34" s="53"/>
      <c r="G34" s="53"/>
      <c r="H34" s="73"/>
      <c r="I34" s="54">
        <f>(1144-909)*3.26*1000</f>
        <v>766099.9999999999</v>
      </c>
      <c r="J34" s="54">
        <f>I34</f>
        <v>766099.9999999999</v>
      </c>
      <c r="K34" s="54"/>
      <c r="L34" s="194">
        <f>751890+170207+401622</f>
        <v>1323719</v>
      </c>
      <c r="M34" s="54">
        <f>L34</f>
        <v>1323719</v>
      </c>
      <c r="P34" s="197"/>
    </row>
    <row r="35" spans="1:16" ht="15.75">
      <c r="A35" s="19"/>
      <c r="B35" s="45" t="s">
        <v>50</v>
      </c>
      <c r="C35" s="48"/>
      <c r="D35" s="49"/>
      <c r="E35" s="49"/>
      <c r="F35" s="49"/>
      <c r="G35" s="49"/>
      <c r="H35" s="45"/>
      <c r="I35" s="13"/>
      <c r="J35" s="13"/>
      <c r="K35" s="13"/>
      <c r="L35" s="195"/>
      <c r="M35" s="13"/>
      <c r="P35" s="198"/>
    </row>
    <row r="36" spans="1:16" ht="66" customHeight="1">
      <c r="A36" s="19"/>
      <c r="B36" s="44" t="s">
        <v>209</v>
      </c>
      <c r="C36" s="48" t="s">
        <v>170</v>
      </c>
      <c r="D36" s="49" t="s">
        <v>162</v>
      </c>
      <c r="E36" s="49"/>
      <c r="F36" s="50"/>
      <c r="G36" s="50"/>
      <c r="H36" s="44"/>
      <c r="I36" s="52">
        <v>21</v>
      </c>
      <c r="J36" s="52">
        <f>I36</f>
        <v>21</v>
      </c>
      <c r="K36" s="52"/>
      <c r="L36" s="196">
        <f>(966273-585076)*100/966273</f>
        <v>39.45023818320495</v>
      </c>
      <c r="M36" s="52">
        <f>L36</f>
        <v>39.45023818320495</v>
      </c>
      <c r="P36" s="199"/>
    </row>
    <row r="37" ht="8.25" customHeight="1"/>
    <row r="38" spans="1:13" ht="15.75" customHeight="1">
      <c r="A38" s="91" t="s">
        <v>192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"/>
    </row>
    <row r="39" ht="15.75">
      <c r="M39" s="39" t="s">
        <v>21</v>
      </c>
    </row>
    <row r="40" spans="1:13" ht="20.25" customHeight="1">
      <c r="A40" s="81" t="s">
        <v>43</v>
      </c>
      <c r="B40" s="81" t="s">
        <v>44</v>
      </c>
      <c r="C40" s="123" t="s">
        <v>45</v>
      </c>
      <c r="D40" s="123" t="s">
        <v>46</v>
      </c>
      <c r="E40" s="118" t="s">
        <v>101</v>
      </c>
      <c r="F40" s="118"/>
      <c r="G40" s="118"/>
      <c r="H40" s="118"/>
      <c r="I40" s="118"/>
      <c r="J40" s="114" t="s">
        <v>184</v>
      </c>
      <c r="K40" s="114"/>
      <c r="L40" s="114"/>
      <c r="M40" s="115"/>
    </row>
    <row r="41" spans="1:13" ht="15.75" customHeight="1">
      <c r="A41" s="81"/>
      <c r="B41" s="81"/>
      <c r="C41" s="124"/>
      <c r="D41" s="124"/>
      <c r="E41" s="108" t="s">
        <v>27</v>
      </c>
      <c r="F41" s="108"/>
      <c r="G41" s="128" t="s">
        <v>28</v>
      </c>
      <c r="H41" s="129"/>
      <c r="I41" s="108" t="s">
        <v>51</v>
      </c>
      <c r="J41" s="108" t="s">
        <v>27</v>
      </c>
      <c r="K41" s="108" t="s">
        <v>28</v>
      </c>
      <c r="L41" s="108"/>
      <c r="M41" s="108" t="s">
        <v>97</v>
      </c>
    </row>
    <row r="42" spans="1:13" ht="18.75" customHeight="1">
      <c r="A42" s="81"/>
      <c r="B42" s="81"/>
      <c r="C42" s="125"/>
      <c r="D42" s="125"/>
      <c r="E42" s="108"/>
      <c r="F42" s="108"/>
      <c r="G42" s="130"/>
      <c r="H42" s="131"/>
      <c r="I42" s="108"/>
      <c r="J42" s="108"/>
      <c r="K42" s="108"/>
      <c r="L42" s="108"/>
      <c r="M42" s="108"/>
    </row>
    <row r="43" spans="1:13" ht="15.75">
      <c r="A43" s="13">
        <v>1</v>
      </c>
      <c r="B43" s="13">
        <v>2</v>
      </c>
      <c r="C43" s="13">
        <v>3</v>
      </c>
      <c r="D43" s="13">
        <v>4</v>
      </c>
      <c r="E43" s="109">
        <v>5</v>
      </c>
      <c r="F43" s="109"/>
      <c r="G43" s="126">
        <v>6</v>
      </c>
      <c r="H43" s="127"/>
      <c r="I43" s="17">
        <v>7</v>
      </c>
      <c r="J43" s="17">
        <v>8</v>
      </c>
      <c r="K43" s="109">
        <v>9</v>
      </c>
      <c r="L43" s="109"/>
      <c r="M43" s="17">
        <v>10</v>
      </c>
    </row>
    <row r="44" spans="1:13" ht="18" customHeight="1">
      <c r="A44" s="13"/>
      <c r="B44" s="47" t="s">
        <v>47</v>
      </c>
      <c r="C44" s="13"/>
      <c r="D44" s="13"/>
      <c r="E44" s="126"/>
      <c r="F44" s="127"/>
      <c r="G44" s="126"/>
      <c r="H44" s="127"/>
      <c r="I44" s="17"/>
      <c r="J44" s="17"/>
      <c r="K44" s="140"/>
      <c r="L44" s="141"/>
      <c r="M44" s="17"/>
    </row>
    <row r="45" spans="1:13" ht="18" customHeight="1">
      <c r="A45" s="13"/>
      <c r="B45" s="44"/>
      <c r="C45" s="48"/>
      <c r="D45" s="49"/>
      <c r="E45" s="142"/>
      <c r="F45" s="143"/>
      <c r="G45" s="142"/>
      <c r="H45" s="143"/>
      <c r="I45" s="67"/>
      <c r="J45" s="67"/>
      <c r="K45" s="142"/>
      <c r="L45" s="143"/>
      <c r="M45" s="67"/>
    </row>
    <row r="46" spans="1:13" ht="18" customHeight="1">
      <c r="A46" s="13"/>
      <c r="B46" s="45" t="s">
        <v>48</v>
      </c>
      <c r="C46" s="48"/>
      <c r="D46" s="49"/>
      <c r="E46" s="144"/>
      <c r="F46" s="145"/>
      <c r="G46" s="144"/>
      <c r="H46" s="145"/>
      <c r="I46" s="61"/>
      <c r="J46" s="61"/>
      <c r="K46" s="144"/>
      <c r="L46" s="145"/>
      <c r="M46" s="61"/>
    </row>
    <row r="47" spans="1:13" ht="18" customHeight="1">
      <c r="A47" s="13"/>
      <c r="B47" s="44"/>
      <c r="C47" s="48"/>
      <c r="D47" s="49"/>
      <c r="E47" s="84"/>
      <c r="F47" s="84"/>
      <c r="G47" s="85"/>
      <c r="H47" s="87"/>
      <c r="I47" s="18"/>
      <c r="J47" s="18"/>
      <c r="K47" s="84"/>
      <c r="L47" s="84"/>
      <c r="M47" s="18"/>
    </row>
    <row r="48" spans="1:13" ht="18" customHeight="1">
      <c r="A48" s="13"/>
      <c r="B48" s="45" t="s">
        <v>49</v>
      </c>
      <c r="C48" s="48"/>
      <c r="D48" s="49"/>
      <c r="E48" s="84"/>
      <c r="F48" s="84"/>
      <c r="G48" s="85"/>
      <c r="H48" s="87"/>
      <c r="I48" s="18"/>
      <c r="J48" s="18"/>
      <c r="K48" s="84"/>
      <c r="L48" s="84"/>
      <c r="M48" s="18"/>
    </row>
    <row r="49" spans="1:13" ht="18" customHeight="1">
      <c r="A49" s="13"/>
      <c r="B49" s="46"/>
      <c r="C49" s="48"/>
      <c r="D49" s="49"/>
      <c r="E49" s="135"/>
      <c r="F49" s="135"/>
      <c r="G49" s="148"/>
      <c r="H49" s="149"/>
      <c r="I49" s="66"/>
      <c r="J49" s="66"/>
      <c r="K49" s="135"/>
      <c r="L49" s="135"/>
      <c r="M49" s="66"/>
    </row>
    <row r="50" spans="1:13" ht="18" customHeight="1">
      <c r="A50" s="13"/>
      <c r="B50" s="45" t="s">
        <v>50</v>
      </c>
      <c r="C50" s="48"/>
      <c r="D50" s="49"/>
      <c r="E50" s="84"/>
      <c r="F50" s="84"/>
      <c r="G50" s="85"/>
      <c r="H50" s="87"/>
      <c r="I50" s="18"/>
      <c r="J50" s="18"/>
      <c r="K50" s="84"/>
      <c r="L50" s="84"/>
      <c r="M50" s="18"/>
    </row>
    <row r="51" spans="1:13" ht="18" customHeight="1">
      <c r="A51" s="13"/>
      <c r="B51" s="44"/>
      <c r="C51" s="48"/>
      <c r="D51" s="49"/>
      <c r="E51" s="139"/>
      <c r="F51" s="139"/>
      <c r="G51" s="146"/>
      <c r="H51" s="147"/>
      <c r="I51" s="68"/>
      <c r="J51" s="68"/>
      <c r="K51" s="139"/>
      <c r="L51" s="139"/>
      <c r="M51" s="68"/>
    </row>
  </sheetData>
  <sheetProtection/>
  <mergeCells count="53">
    <mergeCell ref="M41:M42"/>
    <mergeCell ref="E40:I40"/>
    <mergeCell ref="J1:L1"/>
    <mergeCell ref="A3:L3"/>
    <mergeCell ref="A5:A6"/>
    <mergeCell ref="B5:B6"/>
    <mergeCell ref="E5:G5"/>
    <mergeCell ref="B8:G8"/>
    <mergeCell ref="B17:G17"/>
    <mergeCell ref="H5:J5"/>
    <mergeCell ref="K5:M5"/>
    <mergeCell ref="C5:C6"/>
    <mergeCell ref="A1:I1"/>
    <mergeCell ref="K43:L43"/>
    <mergeCell ref="G47:H47"/>
    <mergeCell ref="E45:F45"/>
    <mergeCell ref="E46:F46"/>
    <mergeCell ref="E47:F47"/>
    <mergeCell ref="E44:F44"/>
    <mergeCell ref="K47:L47"/>
    <mergeCell ref="K48:L48"/>
    <mergeCell ref="G45:H45"/>
    <mergeCell ref="G46:H46"/>
    <mergeCell ref="K50:L50"/>
    <mergeCell ref="K49:L49"/>
    <mergeCell ref="G48:H48"/>
    <mergeCell ref="G49:H49"/>
    <mergeCell ref="K51:L51"/>
    <mergeCell ref="D5:D6"/>
    <mergeCell ref="D40:D42"/>
    <mergeCell ref="K44:L44"/>
    <mergeCell ref="K45:L45"/>
    <mergeCell ref="K46:L46"/>
    <mergeCell ref="E41:F42"/>
    <mergeCell ref="K41:L42"/>
    <mergeCell ref="E51:F51"/>
    <mergeCell ref="G51:H51"/>
    <mergeCell ref="B28:J28"/>
    <mergeCell ref="G50:H50"/>
    <mergeCell ref="E50:F50"/>
    <mergeCell ref="E49:F49"/>
    <mergeCell ref="G44:H44"/>
    <mergeCell ref="E43:F43"/>
    <mergeCell ref="E48:F48"/>
    <mergeCell ref="B40:B42"/>
    <mergeCell ref="J40:M40"/>
    <mergeCell ref="C40:C42"/>
    <mergeCell ref="A38:L38"/>
    <mergeCell ref="J41:J42"/>
    <mergeCell ref="G43:H43"/>
    <mergeCell ref="I41:I42"/>
    <mergeCell ref="G41:H42"/>
    <mergeCell ref="A40:A4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C13" sqref="C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20.2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</row>
    <row r="2" ht="15.75">
      <c r="L2" s="39" t="s">
        <v>21</v>
      </c>
    </row>
    <row r="3" spans="2:12" ht="20.25" customHeight="1">
      <c r="B3" s="123" t="s">
        <v>4</v>
      </c>
      <c r="C3" s="81" t="s">
        <v>181</v>
      </c>
      <c r="D3" s="81"/>
      <c r="E3" s="81" t="s">
        <v>182</v>
      </c>
      <c r="F3" s="81"/>
      <c r="G3" s="81" t="s">
        <v>183</v>
      </c>
      <c r="H3" s="81"/>
      <c r="I3" s="81" t="s">
        <v>101</v>
      </c>
      <c r="J3" s="81"/>
      <c r="K3" s="81" t="s">
        <v>184</v>
      </c>
      <c r="L3" s="81"/>
    </row>
    <row r="4" spans="2:12" ht="36" customHeight="1">
      <c r="B4" s="125"/>
      <c r="C4" s="13" t="s">
        <v>27</v>
      </c>
      <c r="D4" s="13" t="s">
        <v>28</v>
      </c>
      <c r="E4" s="13" t="s">
        <v>27</v>
      </c>
      <c r="F4" s="13" t="s">
        <v>28</v>
      </c>
      <c r="G4" s="13" t="s">
        <v>27</v>
      </c>
      <c r="H4" s="13" t="s">
        <v>28</v>
      </c>
      <c r="I4" s="13" t="s">
        <v>27</v>
      </c>
      <c r="J4" s="13" t="s">
        <v>28</v>
      </c>
      <c r="K4" s="13" t="s">
        <v>27</v>
      </c>
      <c r="L4" s="13" t="s">
        <v>28</v>
      </c>
    </row>
    <row r="5" spans="2:12" ht="15.75"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</row>
    <row r="6" spans="2:12" ht="15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5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5.75">
      <c r="B8" s="13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98.25" customHeight="1">
      <c r="B9" s="13" t="s">
        <v>53</v>
      </c>
      <c r="C9" s="13" t="s">
        <v>31</v>
      </c>
      <c r="D9" s="13"/>
      <c r="E9" s="13" t="s">
        <v>31</v>
      </c>
      <c r="F9" s="13"/>
      <c r="G9" s="13" t="s">
        <v>31</v>
      </c>
      <c r="H9" s="13"/>
      <c r="I9" s="13" t="s">
        <v>31</v>
      </c>
      <c r="J9" s="13"/>
      <c r="K9" s="13" t="s">
        <v>31</v>
      </c>
      <c r="L9" s="13"/>
    </row>
    <row r="11" spans="1:11" ht="20.25" customHeight="1">
      <c r="A11" s="91" t="s">
        <v>55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ht="15.75">
      <c r="K12" s="1"/>
    </row>
    <row r="13" spans="1:16" ht="25.5" customHeight="1">
      <c r="A13" s="123" t="s">
        <v>43</v>
      </c>
      <c r="B13" s="123" t="s">
        <v>56</v>
      </c>
      <c r="C13" s="81" t="s">
        <v>181</v>
      </c>
      <c r="D13" s="81"/>
      <c r="E13" s="81"/>
      <c r="F13" s="81"/>
      <c r="G13" s="81" t="s">
        <v>193</v>
      </c>
      <c r="H13" s="81"/>
      <c r="I13" s="81"/>
      <c r="J13" s="81"/>
      <c r="K13" s="81" t="s">
        <v>14</v>
      </c>
      <c r="L13" s="81"/>
      <c r="M13" s="81" t="s">
        <v>109</v>
      </c>
      <c r="N13" s="81"/>
      <c r="O13" s="81" t="s">
        <v>194</v>
      </c>
      <c r="P13" s="81"/>
    </row>
    <row r="14" spans="1:16" ht="47.25" customHeight="1">
      <c r="A14" s="124"/>
      <c r="B14" s="124"/>
      <c r="C14" s="81" t="s">
        <v>27</v>
      </c>
      <c r="D14" s="81"/>
      <c r="E14" s="81" t="s">
        <v>28</v>
      </c>
      <c r="F14" s="81"/>
      <c r="G14" s="81" t="s">
        <v>27</v>
      </c>
      <c r="H14" s="81"/>
      <c r="I14" s="81" t="s">
        <v>28</v>
      </c>
      <c r="J14" s="81"/>
      <c r="K14" s="123" t="s">
        <v>27</v>
      </c>
      <c r="L14" s="123" t="s">
        <v>28</v>
      </c>
      <c r="M14" s="123" t="s">
        <v>27</v>
      </c>
      <c r="N14" s="123" t="s">
        <v>28</v>
      </c>
      <c r="O14" s="123" t="s">
        <v>27</v>
      </c>
      <c r="P14" s="123" t="s">
        <v>28</v>
      </c>
    </row>
    <row r="15" spans="1:16" ht="47.25" customHeight="1">
      <c r="A15" s="125"/>
      <c r="B15" s="125"/>
      <c r="C15" s="13" t="s">
        <v>107</v>
      </c>
      <c r="D15" s="13" t="s">
        <v>108</v>
      </c>
      <c r="E15" s="13" t="s">
        <v>107</v>
      </c>
      <c r="F15" s="13" t="s">
        <v>108</v>
      </c>
      <c r="G15" s="13" t="s">
        <v>107</v>
      </c>
      <c r="H15" s="13" t="s">
        <v>108</v>
      </c>
      <c r="I15" s="13" t="s">
        <v>107</v>
      </c>
      <c r="J15" s="13" t="s">
        <v>108</v>
      </c>
      <c r="K15" s="125"/>
      <c r="L15" s="125"/>
      <c r="M15" s="125"/>
      <c r="N15" s="125"/>
      <c r="O15" s="125"/>
      <c r="P15" s="125"/>
    </row>
    <row r="16" spans="1:16" ht="15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ht="15.75">
      <c r="A17" s="1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.75">
      <c r="A18" s="13"/>
      <c r="B18" s="13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75.75" customHeight="1">
      <c r="A19" s="13"/>
      <c r="B19" s="13" t="s">
        <v>57</v>
      </c>
      <c r="C19" s="13" t="s">
        <v>31</v>
      </c>
      <c r="D19" s="13" t="s">
        <v>31</v>
      </c>
      <c r="E19" s="13"/>
      <c r="F19" s="13"/>
      <c r="G19" s="13" t="s">
        <v>31</v>
      </c>
      <c r="H19" s="13" t="s">
        <v>31</v>
      </c>
      <c r="I19" s="13"/>
      <c r="J19" s="13"/>
      <c r="K19" s="13" t="s">
        <v>31</v>
      </c>
      <c r="L19" s="13"/>
      <c r="M19" s="13" t="s">
        <v>31</v>
      </c>
      <c r="N19" s="13"/>
      <c r="O19" s="13" t="s">
        <v>31</v>
      </c>
      <c r="P19" s="13"/>
    </row>
  </sheetData>
  <sheetProtection/>
  <mergeCells count="26"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  <mergeCell ref="I3:J3"/>
    <mergeCell ref="K3:L3"/>
    <mergeCell ref="A1:I1"/>
    <mergeCell ref="B3:B4"/>
    <mergeCell ref="C3:D3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2"/>
  <sheetViews>
    <sheetView view="pageBreakPreview" zoomScaleSheetLayoutView="100" zoomScalePageLayoutView="0" workbookViewId="0" topLeftCell="A6">
      <selection activeCell="B11" sqref="B11"/>
    </sheetView>
  </sheetViews>
  <sheetFormatPr defaultColWidth="9.140625" defaultRowHeight="15"/>
  <cols>
    <col min="1" max="1" width="5.00390625" style="0" customWidth="1"/>
    <col min="2" max="2" width="34.28125" style="0" customWidth="1"/>
    <col min="3" max="3" width="28.7109375" style="0" customWidth="1"/>
    <col min="4" max="4" width="13.140625" style="0" customWidth="1"/>
    <col min="5" max="5" width="12.8515625" style="0" customWidth="1"/>
    <col min="6" max="7" width="12.140625" style="0" customWidth="1"/>
    <col min="8" max="8" width="14.28125" style="0" customWidth="1"/>
    <col min="9" max="9" width="14.57421875" style="0" customWidth="1"/>
    <col min="10" max="10" width="12.8515625" style="0" customWidth="1"/>
    <col min="11" max="11" width="14.421875" style="0" customWidth="1"/>
    <col min="12" max="12" width="5.57421875" style="0" customWidth="1"/>
    <col min="13" max="13" width="14.28125" style="0" customWidth="1"/>
  </cols>
  <sheetData>
    <row r="1" spans="1:12" ht="15.75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91" t="s">
        <v>195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9" t="s">
        <v>21</v>
      </c>
    </row>
    <row r="5" spans="1:13" ht="45.75" customHeight="1">
      <c r="A5" s="81" t="s">
        <v>43</v>
      </c>
      <c r="B5" s="81" t="s">
        <v>58</v>
      </c>
      <c r="C5" s="81" t="s">
        <v>59</v>
      </c>
      <c r="D5" s="81" t="s">
        <v>181</v>
      </c>
      <c r="E5" s="81"/>
      <c r="F5" s="81"/>
      <c r="G5" s="81" t="s">
        <v>182</v>
      </c>
      <c r="H5" s="81"/>
      <c r="I5" s="81"/>
      <c r="J5" s="81" t="s">
        <v>183</v>
      </c>
      <c r="K5" s="81"/>
      <c r="L5" s="81"/>
      <c r="M5" s="81"/>
    </row>
    <row r="6" spans="1:13" ht="31.5" customHeight="1">
      <c r="A6" s="81"/>
      <c r="B6" s="81"/>
      <c r="C6" s="81"/>
      <c r="D6" s="13" t="s">
        <v>27</v>
      </c>
      <c r="E6" s="13" t="s">
        <v>28</v>
      </c>
      <c r="F6" s="13" t="s">
        <v>62</v>
      </c>
      <c r="G6" s="13" t="s">
        <v>27</v>
      </c>
      <c r="H6" s="13" t="s">
        <v>28</v>
      </c>
      <c r="I6" s="15" t="s">
        <v>63</v>
      </c>
      <c r="J6" s="13" t="s">
        <v>27</v>
      </c>
      <c r="K6" s="13" t="s">
        <v>28</v>
      </c>
      <c r="L6" s="81" t="s">
        <v>212</v>
      </c>
      <c r="M6" s="81"/>
    </row>
    <row r="7" spans="1:13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81">
        <v>12</v>
      </c>
      <c r="M7" s="81"/>
    </row>
    <row r="8" spans="1:13" ht="99.75" customHeight="1">
      <c r="A8" s="13">
        <v>1</v>
      </c>
      <c r="B8" s="44" t="s">
        <v>222</v>
      </c>
      <c r="C8" s="49" t="s">
        <v>223</v>
      </c>
      <c r="D8" s="152">
        <v>545356.98</v>
      </c>
      <c r="E8" s="152"/>
      <c r="F8" s="152">
        <f>D8+E8</f>
        <v>545356.98</v>
      </c>
      <c r="G8" s="70"/>
      <c r="H8" s="70">
        <f>'Форма 2021-2 П.8'!I30</f>
        <v>18044000</v>
      </c>
      <c r="I8" s="70">
        <f>H8</f>
        <v>18044000</v>
      </c>
      <c r="J8" s="69"/>
      <c r="K8" s="69">
        <f>'Форма 2021-2 П.8'!L30</f>
        <v>18508795.58</v>
      </c>
      <c r="L8" s="152">
        <f>K8</f>
        <v>18508795.58</v>
      </c>
      <c r="M8" s="152"/>
    </row>
    <row r="9" spans="1:13" ht="167.25" customHeight="1">
      <c r="A9" s="13">
        <v>2</v>
      </c>
      <c r="B9" s="44" t="s">
        <v>173</v>
      </c>
      <c r="C9" s="49" t="s">
        <v>211</v>
      </c>
      <c r="D9" s="152"/>
      <c r="E9" s="152"/>
      <c r="F9" s="152"/>
      <c r="G9" s="70"/>
      <c r="H9" s="70"/>
      <c r="I9" s="70"/>
      <c r="J9" s="69"/>
      <c r="K9" s="69"/>
      <c r="L9" s="152"/>
      <c r="M9" s="152"/>
    </row>
    <row r="10" spans="1:13" ht="86.25" customHeight="1">
      <c r="A10" s="13">
        <v>3</v>
      </c>
      <c r="B10" s="76" t="s">
        <v>171</v>
      </c>
      <c r="C10" s="74" t="s">
        <v>172</v>
      </c>
      <c r="D10" s="71"/>
      <c r="E10" s="71"/>
      <c r="F10" s="71"/>
      <c r="G10" s="150">
        <v>850000</v>
      </c>
      <c r="H10" s="151">
        <v>7394000</v>
      </c>
      <c r="I10" s="150">
        <f>G10+H10</f>
        <v>8244000</v>
      </c>
      <c r="J10" s="188"/>
      <c r="K10" s="188"/>
      <c r="L10" s="189"/>
      <c r="M10" s="190"/>
    </row>
    <row r="11" spans="1:13" ht="169.5" customHeight="1">
      <c r="A11" s="13">
        <v>4</v>
      </c>
      <c r="B11" s="44" t="s">
        <v>174</v>
      </c>
      <c r="C11" s="49" t="s">
        <v>210</v>
      </c>
      <c r="D11" s="71"/>
      <c r="E11" s="57">
        <f>669865.32</f>
        <v>669865.32</v>
      </c>
      <c r="F11" s="71">
        <f>E11</f>
        <v>669865.32</v>
      </c>
      <c r="G11" s="151"/>
      <c r="H11" s="152"/>
      <c r="I11" s="151"/>
      <c r="J11" s="193"/>
      <c r="K11" s="193"/>
      <c r="L11" s="191"/>
      <c r="M11" s="192"/>
    </row>
    <row r="12" spans="1:13" ht="99" customHeight="1">
      <c r="A12" s="13">
        <v>5</v>
      </c>
      <c r="B12" s="44" t="s">
        <v>175</v>
      </c>
      <c r="C12" s="49" t="s">
        <v>176</v>
      </c>
      <c r="D12" s="70"/>
      <c r="E12" s="70">
        <v>248150.58</v>
      </c>
      <c r="F12" s="70">
        <f>E12</f>
        <v>248150.58</v>
      </c>
      <c r="G12" s="54"/>
      <c r="H12" s="54">
        <f>250000</f>
        <v>250000</v>
      </c>
      <c r="I12" s="54">
        <f>H12</f>
        <v>250000</v>
      </c>
      <c r="J12" s="69"/>
      <c r="K12" s="54"/>
      <c r="L12" s="152"/>
      <c r="M12" s="152"/>
    </row>
    <row r="13" spans="1:13" ht="19.5" customHeight="1">
      <c r="A13" s="13"/>
      <c r="B13" s="13" t="s">
        <v>18</v>
      </c>
      <c r="C13" s="21"/>
      <c r="D13" s="54">
        <f>D8</f>
        <v>545356.98</v>
      </c>
      <c r="E13" s="54">
        <f>E12</f>
        <v>248150.58</v>
      </c>
      <c r="F13" s="54">
        <f>D13+E13</f>
        <v>793507.5599999999</v>
      </c>
      <c r="G13" s="54">
        <f>G10</f>
        <v>850000</v>
      </c>
      <c r="H13" s="54">
        <f>SUM(H8:H12)</f>
        <v>25688000</v>
      </c>
      <c r="I13" s="54">
        <f>I8+I10+I12</f>
        <v>26538000</v>
      </c>
      <c r="J13" s="54">
        <f>J10</f>
        <v>0</v>
      </c>
      <c r="K13" s="54">
        <f>K8</f>
        <v>18508795.58</v>
      </c>
      <c r="L13" s="152">
        <f>J13+K13</f>
        <v>18508795.58</v>
      </c>
      <c r="M13" s="152"/>
    </row>
    <row r="14" spans="2:13" ht="15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.75" customHeight="1">
      <c r="A15" s="91" t="s">
        <v>196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"/>
    </row>
    <row r="16" spans="1:13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9" t="s">
        <v>21</v>
      </c>
    </row>
    <row r="17" spans="1:13" ht="15.75" customHeight="1">
      <c r="A17" s="81" t="s">
        <v>43</v>
      </c>
      <c r="B17" s="81" t="s">
        <v>58</v>
      </c>
      <c r="C17" s="81" t="s">
        <v>59</v>
      </c>
      <c r="D17" s="117" t="s">
        <v>101</v>
      </c>
      <c r="E17" s="84"/>
      <c r="F17" s="84"/>
      <c r="G17" s="84"/>
      <c r="H17" s="84"/>
      <c r="I17" s="81" t="s">
        <v>184</v>
      </c>
      <c r="J17" s="81"/>
      <c r="K17" s="81"/>
      <c r="L17" s="81"/>
      <c r="M17" s="81"/>
    </row>
    <row r="18" spans="1:13" ht="24" customHeight="1">
      <c r="A18" s="81"/>
      <c r="B18" s="81"/>
      <c r="C18" s="81"/>
      <c r="D18" s="84" t="s">
        <v>27</v>
      </c>
      <c r="E18" s="84"/>
      <c r="F18" s="84" t="s">
        <v>28</v>
      </c>
      <c r="G18" s="84"/>
      <c r="H18" s="108" t="s">
        <v>60</v>
      </c>
      <c r="I18" s="84" t="s">
        <v>27</v>
      </c>
      <c r="J18" s="84"/>
      <c r="K18" s="84" t="s">
        <v>28</v>
      </c>
      <c r="L18" s="84"/>
      <c r="M18" s="108" t="s">
        <v>61</v>
      </c>
    </row>
    <row r="19" spans="1:13" ht="15.75" customHeight="1">
      <c r="A19" s="81"/>
      <c r="B19" s="81"/>
      <c r="C19" s="81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15.75">
      <c r="A20" s="13">
        <v>1</v>
      </c>
      <c r="B20" s="13">
        <v>2</v>
      </c>
      <c r="C20" s="13">
        <v>3</v>
      </c>
      <c r="D20" s="84">
        <v>4</v>
      </c>
      <c r="E20" s="84"/>
      <c r="F20" s="84">
        <v>5</v>
      </c>
      <c r="G20" s="84"/>
      <c r="H20" s="18">
        <v>6</v>
      </c>
      <c r="I20" s="85">
        <v>7</v>
      </c>
      <c r="J20" s="87"/>
      <c r="K20" s="85">
        <v>8</v>
      </c>
      <c r="L20" s="87"/>
      <c r="M20" s="18">
        <v>9</v>
      </c>
    </row>
    <row r="21" spans="1:13" ht="38.25" customHeight="1">
      <c r="A21" s="13"/>
      <c r="B21" s="44"/>
      <c r="C21" s="49"/>
      <c r="D21" s="153"/>
      <c r="E21" s="154"/>
      <c r="F21" s="153"/>
      <c r="G21" s="154"/>
      <c r="H21" s="59"/>
      <c r="I21" s="153"/>
      <c r="J21" s="154"/>
      <c r="K21" s="153"/>
      <c r="L21" s="154"/>
      <c r="M21" s="59"/>
    </row>
    <row r="22" spans="1:13" ht="19.5" customHeight="1">
      <c r="A22" s="13"/>
      <c r="B22" s="13" t="s">
        <v>18</v>
      </c>
      <c r="C22" s="13"/>
      <c r="D22" s="153">
        <f>SUM(D21:E21)</f>
        <v>0</v>
      </c>
      <c r="E22" s="154"/>
      <c r="F22" s="112">
        <f>SUM(F21:G21)</f>
        <v>0</v>
      </c>
      <c r="G22" s="112"/>
      <c r="H22" s="78">
        <f>SUM(H21:I21)</f>
        <v>0</v>
      </c>
      <c r="I22" s="153">
        <f>SUM(I21:J21)</f>
        <v>0</v>
      </c>
      <c r="J22" s="154"/>
      <c r="K22" s="153">
        <f>SUM(K21:L21)</f>
        <v>0</v>
      </c>
      <c r="L22" s="154"/>
      <c r="M22" s="59">
        <f>I22+K22</f>
        <v>0</v>
      </c>
    </row>
  </sheetData>
  <sheetProtection/>
  <mergeCells count="47">
    <mergeCell ref="A1:L1"/>
    <mergeCell ref="A3:L3"/>
    <mergeCell ref="J5:M5"/>
    <mergeCell ref="A5:A6"/>
    <mergeCell ref="B5:B6"/>
    <mergeCell ref="C5:C6"/>
    <mergeCell ref="D5:F5"/>
    <mergeCell ref="G5:I5"/>
    <mergeCell ref="L6:M6"/>
    <mergeCell ref="K18:L19"/>
    <mergeCell ref="M18:M19"/>
    <mergeCell ref="I17:M17"/>
    <mergeCell ref="A17:A19"/>
    <mergeCell ref="B17:B19"/>
    <mergeCell ref="C17:C19"/>
    <mergeCell ref="D18:E19"/>
    <mergeCell ref="F18:G19"/>
    <mergeCell ref="L7:M7"/>
    <mergeCell ref="L8:M8"/>
    <mergeCell ref="L13:M13"/>
    <mergeCell ref="I18:J19"/>
    <mergeCell ref="D22:E22"/>
    <mergeCell ref="D20:E20"/>
    <mergeCell ref="H18:H19"/>
    <mergeCell ref="D8:D9"/>
    <mergeCell ref="E8:E9"/>
    <mergeCell ref="F8:F9"/>
    <mergeCell ref="F22:G22"/>
    <mergeCell ref="H10:H11"/>
    <mergeCell ref="A15:L15"/>
    <mergeCell ref="D17:H17"/>
    <mergeCell ref="D21:E21"/>
    <mergeCell ref="F21:G21"/>
    <mergeCell ref="I21:J21"/>
    <mergeCell ref="K21:L21"/>
    <mergeCell ref="F20:G20"/>
    <mergeCell ref="J10:J11"/>
    <mergeCell ref="K10:K11"/>
    <mergeCell ref="I20:J20"/>
    <mergeCell ref="L10:M11"/>
    <mergeCell ref="G10:G11"/>
    <mergeCell ref="I10:I11"/>
    <mergeCell ref="L12:M12"/>
    <mergeCell ref="L9:M9"/>
    <mergeCell ref="K22:L22"/>
    <mergeCell ref="K20:L20"/>
    <mergeCell ref="I22:J2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"/>
  <sheetViews>
    <sheetView view="pageBreakPreview" zoomScale="115" zoomScaleSheetLayoutView="115" zoomScalePageLayoutView="0" workbookViewId="0" topLeftCell="A2">
      <selection activeCell="E7" sqref="E7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6.1406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4.710937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1" t="s">
        <v>197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5.75">
      <c r="M2" s="39" t="s">
        <v>21</v>
      </c>
    </row>
    <row r="3" spans="1:13" ht="47.25" customHeight="1">
      <c r="A3" s="123" t="s">
        <v>67</v>
      </c>
      <c r="B3" s="123" t="s">
        <v>68</v>
      </c>
      <c r="C3" s="123" t="s">
        <v>64</v>
      </c>
      <c r="D3" s="81" t="s">
        <v>181</v>
      </c>
      <c r="E3" s="81"/>
      <c r="F3" s="81" t="s">
        <v>182</v>
      </c>
      <c r="G3" s="81"/>
      <c r="H3" s="81" t="s">
        <v>183</v>
      </c>
      <c r="I3" s="81"/>
      <c r="J3" s="81" t="s">
        <v>101</v>
      </c>
      <c r="K3" s="81"/>
      <c r="L3" s="81" t="s">
        <v>184</v>
      </c>
      <c r="M3" s="81"/>
    </row>
    <row r="4" spans="1:13" ht="109.5" customHeight="1">
      <c r="A4" s="125"/>
      <c r="B4" s="125"/>
      <c r="C4" s="125"/>
      <c r="D4" s="13" t="s">
        <v>66</v>
      </c>
      <c r="E4" s="13" t="s">
        <v>65</v>
      </c>
      <c r="F4" s="13" t="s">
        <v>66</v>
      </c>
      <c r="G4" s="13" t="s">
        <v>65</v>
      </c>
      <c r="H4" s="13" t="s">
        <v>66</v>
      </c>
      <c r="I4" s="13" t="s">
        <v>65</v>
      </c>
      <c r="J4" s="13" t="s">
        <v>66</v>
      </c>
      <c r="K4" s="13" t="s">
        <v>65</v>
      </c>
      <c r="L4" s="13" t="s">
        <v>66</v>
      </c>
      <c r="M4" s="13" t="s">
        <v>65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220.5">
      <c r="A6" s="14" t="s">
        <v>245</v>
      </c>
      <c r="B6" s="13"/>
      <c r="C6" s="13"/>
      <c r="D6" s="13"/>
      <c r="E6" s="13"/>
      <c r="F6" s="170">
        <v>7394000</v>
      </c>
      <c r="G6" s="13"/>
      <c r="H6" s="13"/>
      <c r="I6" s="13"/>
      <c r="J6" s="13"/>
      <c r="K6" s="13"/>
      <c r="L6" s="13"/>
      <c r="M6" s="13"/>
    </row>
    <row r="7" spans="1:13" ht="132.75" customHeight="1">
      <c r="A7" s="14" t="s">
        <v>246</v>
      </c>
      <c r="B7" s="13"/>
      <c r="C7" s="13"/>
      <c r="D7" s="13"/>
      <c r="E7" s="13"/>
      <c r="F7" s="170">
        <f>'Форма 2021-2 П.11'!H12</f>
        <v>250000</v>
      </c>
      <c r="G7" s="13"/>
      <c r="H7" s="13"/>
      <c r="I7" s="13"/>
      <c r="J7" s="13"/>
      <c r="K7" s="13"/>
      <c r="L7" s="13"/>
      <c r="M7" s="13"/>
    </row>
    <row r="8" spans="1:13" ht="129.75" customHeight="1">
      <c r="A8" s="29" t="s">
        <v>224</v>
      </c>
      <c r="B8" s="13" t="s">
        <v>225</v>
      </c>
      <c r="C8" s="170">
        <v>30859243</v>
      </c>
      <c r="D8" s="170"/>
      <c r="E8" s="170"/>
      <c r="F8" s="170">
        <f>'Форма 2021-2 П.8'!I30</f>
        <v>18044000</v>
      </c>
      <c r="G8" s="13"/>
      <c r="H8" s="54">
        <f>'Форма 2021-2 П.6'!L11</f>
        <v>18508795.58</v>
      </c>
      <c r="I8" s="77">
        <f>H8/C8</f>
        <v>0.5997812577580078</v>
      </c>
      <c r="J8" s="54"/>
      <c r="K8" s="13"/>
      <c r="L8" s="57"/>
      <c r="M8" s="13"/>
    </row>
    <row r="9" spans="1:13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1" spans="1:13" ht="48" customHeight="1">
      <c r="A11" s="83" t="s">
        <v>213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50.25" customHeight="1">
      <c r="A12" s="155" t="s">
        <v>244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</sheetData>
  <sheetProtection/>
  <mergeCells count="11">
    <mergeCell ref="H3:I3"/>
    <mergeCell ref="J3:K3"/>
    <mergeCell ref="L3:M3"/>
    <mergeCell ref="A11:M11"/>
    <mergeCell ref="A12:M12"/>
    <mergeCell ref="A1:M1"/>
    <mergeCell ref="C3:C4"/>
    <mergeCell ref="B3:B4"/>
    <mergeCell ref="A3:A4"/>
    <mergeCell ref="D3:E3"/>
    <mergeCell ref="F3:G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2019-12-03T09:43:38Z</cp:lastPrinted>
  <dcterms:created xsi:type="dcterms:W3CDTF">2015-06-05T18:19:34Z</dcterms:created>
  <dcterms:modified xsi:type="dcterms:W3CDTF">2020-12-18T11:35:12Z</dcterms:modified>
  <cp:category/>
  <cp:version/>
  <cp:contentType/>
  <cp:contentStatus/>
</cp:coreProperties>
</file>