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606" firstSheet="3" activeTab="9"/>
  </bookViews>
  <sheets>
    <sheet name="Форма 2021-1" sheetId="1" r:id="rId1"/>
    <sheet name="Форма 2021-2 П.1-4" sheetId="2" r:id="rId2"/>
    <sheet name="Форма 2021-2 П.5" sheetId="3" r:id="rId3"/>
    <sheet name="Форма 2021-2 П.6" sheetId="4" r:id="rId4"/>
    <sheet name="Форма 2021-2 П.7" sheetId="5" r:id="rId5"/>
    <sheet name="Форма 2021-2 П.8" sheetId="6" r:id="rId6"/>
    <sheet name="Форма 2021-2 П.9-10" sheetId="7" r:id="rId7"/>
    <sheet name="Форма 2021-2 П.11" sheetId="8" r:id="rId8"/>
    <sheet name="Форма 2021 П.12-13" sheetId="9" r:id="rId9"/>
    <sheet name="Форма 2021-2 П.14-15" sheetId="10" r:id="rId10"/>
    <sheet name="Форма 2021-3" sheetId="11" r:id="rId11"/>
  </sheets>
  <definedNames>
    <definedName name="_xlnm.Print_Area" localSheetId="8">'Форма 2021 П.12-13'!$A$1:$M$15</definedName>
    <definedName name="_xlnm.Print_Area" localSheetId="0">'Форма 2021-1'!$A$1:$J$57</definedName>
    <definedName name="_xlnm.Print_Area" localSheetId="1">'Форма 2021-2 П.1-4'!$A$1:$J$27</definedName>
    <definedName name="_xlnm.Print_Area" localSheetId="9">'Форма 2021-2 П.14-15'!$A$1:$L$44</definedName>
    <definedName name="_xlnm.Print_Area" localSheetId="2">'Форма 2021-2 П.5'!$A$1:$N$25</definedName>
    <definedName name="_xlnm.Print_Area" localSheetId="3">'Форма 2021-2 П.6'!$A$1:$N$37</definedName>
    <definedName name="_xlnm.Print_Area" localSheetId="4">'Форма 2021-2 П.7'!$A$1:$N$23</definedName>
    <definedName name="_xlnm.Print_Area" localSheetId="5">'Форма 2021-2 П.8'!$A$1:$M$74</definedName>
    <definedName name="_xlnm.Print_Area" localSheetId="10">'Форма 2021-3'!$A$1:$I$79</definedName>
  </definedNames>
  <calcPr fullCalcOnLoad="1"/>
</workbook>
</file>

<file path=xl/sharedStrings.xml><?xml version="1.0" encoding="utf-8"?>
<sst xmlns="http://schemas.openxmlformats.org/spreadsheetml/2006/main" count="719" uniqueCount="254">
  <si>
    <t>ЗАТВЕРДЖЕНО</t>
  </si>
  <si>
    <t>Наказ Міністерства фінансів України</t>
  </si>
  <si>
    <t>17 липня 2015 року N 648</t>
  </si>
  <si>
    <t>_____________________________________________________________________________________________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</si>
  <si>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</si>
  <si>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</si>
  <si>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</si>
  <si>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</si>
  <si>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</si>
  <si>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</si>
  <si>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</si>
  <si>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</si>
  <si>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</si>
  <si>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</si>
  <si>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</si>
  <si>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</si>
  <si>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</si>
  <si>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</si>
  <si>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</si>
  <si>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</si>
  <si>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 xml:space="preserve">1. ________________________________________________________________________________________ </t>
  </si>
  <si>
    <t>(найменування головного розпорядника коштів місцевого бюджету)</t>
  </si>
  <si>
    <t xml:space="preserve">2. ________________________________________________________________________________________ 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</si>
  <si>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</si>
  <si>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</si>
  <si>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</si>
  <si>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</si>
  <si>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</si>
  <si>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</si>
  <si>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</si>
  <si>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</si>
  <si>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</si>
  <si>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</si>
  <si>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</si>
  <si>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</si>
  <si>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</si>
  <si>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</si>
  <si>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</si>
  <si>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</si>
  <si>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</si>
  <si>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</si>
  <si>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</si>
  <si>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</si>
  <si>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</si>
  <si>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</si>
  <si>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</si>
  <si>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</si>
  <si>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</si>
  <si>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</si>
  <si>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</si>
  <si>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</si>
  <si>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</si>
  <si>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</si>
  <si>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</si>
  <si>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</si>
  <si>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</si>
  <si>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</si>
  <si>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</si>
  <si>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</si>
  <si>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</si>
  <si>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</si>
  <si>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</si>
  <si>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</si>
  <si>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</si>
  <si>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</si>
  <si>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</si>
  <si>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</si>
  <si>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</si>
  <si>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</si>
  <si>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</si>
  <si>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</si>
  <si>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</si>
  <si>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</si>
  <si>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</si>
  <si>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</si>
  <si>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</si>
  <si>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</si>
  <si>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</si>
  <si>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</si>
  <si>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</si>
  <si>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</si>
  <si>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</si>
  <si>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</si>
  <si>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</si>
  <si>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</si>
  <si>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</si>
  <si>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</si>
  <si>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</si>
  <si>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</si>
  <si>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</si>
  <si>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</si>
  <si>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</si>
  <si>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</si>
  <si>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</si>
  <si>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2022 рік (прогноз)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</si>
  <si>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</si>
  <si>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</si>
  <si>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</si>
  <si>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</si>
  <si>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</si>
  <si>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</si>
  <si>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</si>
  <si>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</si>
  <si>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</si>
  <si>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Дебіторська заборгованість на 01.01.2019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</si>
  <si>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</si>
  <si>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</si>
  <si>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</si>
  <si>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</si>
  <si>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</si>
  <si>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</si>
  <si>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</si>
  <si>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</si>
  <si>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____________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</si>
  <si>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</si>
  <si>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</si>
  <si>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</si>
  <si>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</si>
  <si>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</si>
  <si>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</si>
  <si>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</si>
  <si>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</si>
  <si>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</si>
  <si>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</si>
  <si>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</si>
  <si>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</si>
  <si>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</si>
  <si>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________________</t>
  </si>
  <si>
    <t xml:space="preserve">3.                      ________________________ </t>
  </si>
  <si>
    <t>_____________</t>
  </si>
  <si>
    <t>03356163</t>
  </si>
  <si>
    <t>________       1216017__________</t>
  </si>
  <si>
    <t>3.                  1216017</t>
  </si>
  <si>
    <t>Інша діяльність, пов'язана з експлуатацією об'єктів житлово-комунального господарства</t>
  </si>
  <si>
    <t>Забезпечення надійної та безперебійної експлуатації житлового фонду та прибудинкових територій,підвищення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</si>
  <si>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Завдання 1. Капітальний ремонт спортивних і дитячих майданчиків</t>
  </si>
  <si>
    <t>Завдання 2. Капітальний ремонт благоустрою прибудинкових територій усіх форм власності</t>
  </si>
  <si>
    <t>Капітальний ремонт благоустрою прибудинкових територій усіх форм власності</t>
  </si>
  <si>
    <t>обсяг видатків</t>
  </si>
  <si>
    <t>кількість спортивних і дитячих майданчиків, які потребують ремонту</t>
  </si>
  <si>
    <t xml:space="preserve">кількість спортивних і дитячих майданчиків, які планується відремонтувати першочергово </t>
  </si>
  <si>
    <t>середні витрати на капітальний ремонт 1 майданчика</t>
  </si>
  <si>
    <t>питома вага кількості майданчиків,  що заплановано відремонтувати до кількості майданчиків, що необхідно відремонтувати</t>
  </si>
  <si>
    <t xml:space="preserve">кількість об'єктів (прибудинкові території), що потребують капітального ремонту </t>
  </si>
  <si>
    <t xml:space="preserve">кількість об'єктів (прибудинкові території), що  планується відремонтувати першочергово </t>
  </si>
  <si>
    <t>середні витрати на капітальний ремонт 1 об'єкту (прибудинкова територія)</t>
  </si>
  <si>
    <t xml:space="preserve">питома вага кількості об'єктів, що заплановано відремонтувати до кількості об'єктів, що потребують ремонту </t>
  </si>
  <si>
    <t>грн.</t>
  </si>
  <si>
    <t>од.</t>
  </si>
  <si>
    <t>%</t>
  </si>
  <si>
    <t>Програма утримання та розвитку УЖКГ</t>
  </si>
  <si>
    <t>розрахунково</t>
  </si>
  <si>
    <t>пропозиції відділу з експлуатації та ремонту житлового фонду</t>
  </si>
  <si>
    <t>орієнтовна кількість</t>
  </si>
  <si>
    <t>Капітальний ремонт інших об'єктів</t>
  </si>
  <si>
    <r>
      <t>____</t>
    </r>
    <r>
      <rPr>
        <b/>
        <u val="single"/>
        <sz val="12"/>
        <color indexed="8"/>
        <rFont val="Times New Roman"/>
        <family val="1"/>
      </rPr>
      <t>__0620_</t>
    </r>
    <r>
      <rPr>
        <b/>
        <sz val="12"/>
        <color indexed="8"/>
        <rFont val="Times New Roman"/>
        <family val="1"/>
      </rPr>
      <t>_________</t>
    </r>
  </si>
  <si>
    <t>орієнтовно до попереднього року</t>
  </si>
  <si>
    <t>Начальник управління житлово-комунального господарства</t>
  </si>
  <si>
    <t>Хмельницької міської ради</t>
  </si>
  <si>
    <t>В. Новачок</t>
  </si>
  <si>
    <t>Заступник начальника управління - начальник</t>
  </si>
  <si>
    <t>планово-фінансового відділу</t>
  </si>
  <si>
    <t>Н. Вітковська</t>
  </si>
  <si>
    <t>Оплата послуг (крім комунальних)</t>
  </si>
  <si>
    <t>Завдання 1. Капітальний/ поточний ремонт спортивних і дитячих майданчиків</t>
  </si>
  <si>
    <t>разом  (10 + 11)</t>
  </si>
  <si>
    <t>БЮДЖЕТНИЙ ЗАПИТ НА 2021 - 2023 РОКИ індивідуальний (Форма 2021-2)</t>
  </si>
  <si>
    <t>4. Мета та завдання бюджетної програми на 2021 - 2023 роки:</t>
  </si>
  <si>
    <t>1) надходження для виконання бюджетної програми у 2019 - 2021 роках:</t>
  </si>
  <si>
    <t>2019 рік (звіт)</t>
  </si>
  <si>
    <t>2020 рік (затверджено)</t>
  </si>
  <si>
    <t>2021 рік (проект)</t>
  </si>
  <si>
    <t>2) надходження для виконання бюджетної програми у 2022 - 2023 роках:</t>
  </si>
  <si>
    <t>2023 рік (прогноз)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</si>
  <si>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</si>
  <si>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</si>
  <si>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</si>
  <si>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</si>
  <si>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</si>
  <si>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</si>
  <si>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</si>
  <si>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</si>
  <si>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</si>
  <si>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</si>
  <si>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</si>
  <si>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</si>
  <si>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12. Об'єкти,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</si>
  <si>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</si>
  <si>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</si>
  <si>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</si>
  <si>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</si>
  <si>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</si>
  <si>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</si>
  <si>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</si>
  <si>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</si>
  <si>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Бюджетні зобов'язання у 2019 р. управлінням ЖКГ були взяті в межах затвердженого кошторису видатків. Кредиторська та дебіторська забаргованості за загальним та спеціальним фондом місцевого бюджету станом на 01.01.2020 року відсутні. У 2020 році взяття бюджетних зобов'язань здійснюється згідно з кошторисом і щомісячним розписом видатків, у межах річної суми видатків, передбаченої місцевим бюджетом на поточний фінансовий рік. На 2021 р. планується взяття бюджетних зобов'язань в межах кошторисних призначень.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</si>
  <si>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</si>
  <si>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Завдання 1. Поточний та капітальний ремонт дитячих і спортивних майданчиків</t>
  </si>
  <si>
    <t>обсяг видатків на капітальний ремонт спортивних і дитячих майданчиків</t>
  </si>
  <si>
    <t>обсяг видатків на виготовлення проектів на виконання робіт з капітального ремонту спортивних і дитячих майданчиків</t>
  </si>
  <si>
    <t xml:space="preserve">кількість дитячих майданчиків, які планується відремонтувати поточним ремонтом першочергово </t>
  </si>
  <si>
    <t xml:space="preserve">кількість спортивних і дитячих майданчиків (в т.ч. громадські проєкти), які планується відремонтувати капітальним ремонтом першочергово </t>
  </si>
  <si>
    <t xml:space="preserve">кількість проектів на виконання робіт з капітального ремонту спортивних і дитячих майданчиків, які планується виготовити першочергово </t>
  </si>
  <si>
    <t>проект титульного списку</t>
  </si>
  <si>
    <t>обсяг видатків на поточний ремонт дитячих майданчиків</t>
  </si>
  <si>
    <t>кількість дитячих майданчиків, які потребують поточного  ремонту</t>
  </si>
  <si>
    <t>перспективний план відділу з експлуатації та ремонту житлового фонду</t>
  </si>
  <si>
    <t>середні витрати на поточний ремонт 1 майданчика</t>
  </si>
  <si>
    <t>середні витрати на капітальний ремонт 1 майданчика ( в т.ч. громадський проєкт)</t>
  </si>
  <si>
    <t>середні витрати на виготовлення 1 проекту на виконання робіт з капітального ремонту майданчиків</t>
  </si>
  <si>
    <t>кількість спортивних і дитячих майданчиків (в т.ч. громадські проєкти), які потребують капітального ремонту</t>
  </si>
  <si>
    <t>питома вага кількості майданчиків, що заплановано відремонтувати поточним ремонтом до кількості майданчиків, що потребують  поточного ремонту</t>
  </si>
  <si>
    <t>питома вага кількості майданчиків (в т.ч. громадські проєкти),  що заплановано відремонтувати капітальним ремонтом до кількості майданчиків (в т.ч. громадські проєкти), що потребують  капітального ремонту</t>
  </si>
  <si>
    <t xml:space="preserve">кількість об'єктів (прибудинкові території), що планується відремонтувати першочергово </t>
  </si>
  <si>
    <t>кількість об'єктів, на яких необхідно здійснити декоративне оздоблення фасаду</t>
  </si>
  <si>
    <t>кількість об'єктів, на яких планується здійснити декоративне оздоблення фасаду</t>
  </si>
  <si>
    <t>витрати на здійснення декоративного оздоблення фасаду 1 об'єкту</t>
  </si>
  <si>
    <t>питома вага кількості об'єктів, на яких планується здійснити декоративне оздоблення фасаду, до кількості об'єктів, на яких необхідно здійснити декоративне оздоблення фасаду</t>
  </si>
  <si>
    <t>Капітальний ремонт - відновлення зовнішньої штукатурки з подальшим декоративним оздобленням фасаду</t>
  </si>
  <si>
    <t>Завдання 3. Капітальний ремонт - відновлення зовнішньої штукатурки з подальшим декоративним оздобленням фасаду на вул. Курчатова, 1 Д</t>
  </si>
  <si>
    <t>Кошти, які надійшли управлінню ЖКГ у 2019 р. за спеціальним фондом місцевого бюджету використані у обсязі 23448704,49 грн. (капітальні видатки) за КЕКВ 3132 "Капітальний ремонт інших об'єктів".</t>
  </si>
  <si>
    <t xml:space="preserve">На 2020 рік в місцевому бюджеті на капітальний житлового фонду та прибудинкових територіях за сеціальним фондом передбачені капітальні видатки в сумі 18172317,00 грн. за КЕКВ 3132 "Капітальний ремонт інших об'єктів". </t>
  </si>
  <si>
    <t>Поточний та капітальний ремонт дитячих і спортивних майданчиків</t>
  </si>
  <si>
    <t>1. управління житлової політики і майна Хмельницької міської ради</t>
  </si>
  <si>
    <t>2. управління житлової політики і майна Хмельницької міської ради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</si>
  <si>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</t>
  </si>
  <si>
    <t>Рішення позачергової десятої сесії ХМР від 29.12.2016 р. № 6 зі змінами</t>
  </si>
  <si>
    <t xml:space="preserve"> Рішення тридцять другої сесії ХМР 26.06.2019 № 9 </t>
  </si>
  <si>
    <t xml:space="preserve">Програма бюджетування за участі громадськості  (Бюджет участі) міста Хмельницького на 2020-2022 роки.        </t>
  </si>
  <si>
    <t xml:space="preserve">Відповідно до Програми утримання та розвитку житлово-комунального господарства та благоустрою Хмельницької міської територіальної громади  на 2017-2021 роки  кошти на забезпечення надійної та безперебійної експлуатації  житлового фонду та прибудинкових територій передбачені спеціальним фондом місцевого бюджету.   </t>
  </si>
  <si>
    <t>Конституція України, Бюджетний кодекс України, Закон України "Про Державний бюджет України на 2020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утримання та розвитку житлово-комунального господарства та благоустрою Хмельницької міської територіальної громади  на 2017-2021 роки, лист фінансового управління "Щодо складання проекту Хмельницької міської територіальної громади на 2021 рік та прогнозу на 2022-2023 роки" від 12.10.2020 р. № 01-10/650, проєкт рішення виконавчого комітету Хмельницької міської ради "Про внесення на розгляд сесії міської ради пропозицій про перейменування та створення виконавчих органів Хмельницької міської ради та затвердження положень про їх діяльнісь"</t>
  </si>
  <si>
    <t>капітальний ремонт дитячих та спортивних майданчиків</t>
  </si>
  <si>
    <t>капітальний ремонт прибудинкових територій</t>
  </si>
  <si>
    <t>Реалізація громадських проєктів</t>
  </si>
  <si>
    <t>Капітальний ремонт, відновлення зовнішньої штукатурки з подальшим оздобленням фасаду на вул. Курчатова, 1 Д, в м. Хмельницькому</t>
  </si>
  <si>
    <t xml:space="preserve">Капітальні видатки, в т.ч.: </t>
  </si>
  <si>
    <t>За бюджетною програмою 1216017 "Інша діяльність, пов'язана з експлуатацією об'єктів житлово-комунального господарства" на 2021 р. видатки спеціального фонду місцевого бюджету передбачені у розмірі 13120761,00 грн, в т.ч.: КЕКВ 3132 "Капітальний ремонт інших об'єктів"  на забезпечення надійної та безперебійної експлуатації житлового фонду.</t>
  </si>
  <si>
    <t>2020-2021</t>
  </si>
  <si>
    <t>1) додаткові витрати на 2021 рік за бюджетними програмами:</t>
  </si>
  <si>
    <t>2019 рік                                        (звіт)</t>
  </si>
  <si>
    <t>Обґрунтування необхідності додаткових коштів на 2021 рік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</si>
  <si>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</si>
  <si>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</si>
  <si>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</si>
  <si>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2) додаткові витрати на 2022 - 2023 роки за бюджетними програмами:</t>
  </si>
  <si>
    <t xml:space="preserve">Обґрунтування необхідності додаткових коштів
на 2022 - 2023 роки
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</si>
  <si>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</si>
  <si>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</si>
  <si>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2022- 2023 роках, та альтернативні заходи, яких необхідно вжити для забезпечення виконання бюджетної програми</t>
  </si>
  <si>
    <t>БЮДЖЕТНИЙ ЗАПИТ НА 2021 – 2023 РОКИ загальний (Форма 2021-1)</t>
  </si>
  <si>
    <t>4. Розподіл граничних показників видатків бюджету та надання кредитів з бюджету загального фонду місцевого бюджету на 2021-2023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</si>
  <si>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2021-2023 роки за бюджетними програмами:</t>
  </si>
  <si>
    <t xml:space="preserve">Використання коштів загальгного фонду бюджету у 2019 році складає 99,6%, що свідчить про повноцінне освоєння закладених на рік видатків на забезпечення функціонування підприємств, установ та організацій, що виробляють, виконують та/або надають житлово-комунальні послуги. Станом на 01.10.2020 р. виконання робіт з поточного та капітального ремонту дитячих та спортивних майданчиків, прибудинкових територій становить 60,5%, до кінця року очікується 100% виконання робіт. Видатки, передбачені на 2021 рік підтверджуються відповідними розрахунками. </t>
  </si>
  <si>
    <t>БЮДЖЕТНИЙ ЗАПИТ НА 2021 - 2023 РОКИ додатковий (Форма 2021-3)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</si>
</sst>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0.0000"/>
    <numFmt numFmtId="179" formatCode="0.000"/>
    <numFmt numFmtId="180" formatCode="#,##0.0"/>
    <numFmt numFmtId="181" formatCode="0.0"/>
    <numFmt numFmtId="182" formatCode="#,##0.000"/>
    <numFmt numFmtId="183" formatCode="0.0000000"/>
    <numFmt numFmtId="184" formatCode="0.000000"/>
    <numFmt numFmtId="185" formatCode="0.00000"/>
    <numFmt numFmtId="186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 horizontal="left"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 indent="4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indent="4"/>
    </xf>
    <xf numFmtId="0" fontId="8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vertical="center" wrapText="1"/>
    </xf>
    <xf numFmtId="2" fontId="6" fillId="0" borderId="12" xfId="0" applyNumberFormat="1" applyFont="1" applyBorder="1" applyAlignment="1">
      <alignment vertical="center" wrapText="1"/>
    </xf>
    <xf numFmtId="2" fontId="5" fillId="0" borderId="12" xfId="52" applyNumberFormat="1" applyFont="1" applyBorder="1" applyAlignment="1">
      <alignment vertical="top" wrapText="1"/>
      <protection/>
    </xf>
    <xf numFmtId="2" fontId="6" fillId="0" borderId="10" xfId="0" applyNumberFormat="1" applyFont="1" applyBorder="1" applyAlignment="1">
      <alignment vertical="center" wrapText="1"/>
    </xf>
    <xf numFmtId="2" fontId="5" fillId="0" borderId="12" xfId="52" applyNumberFormat="1" applyFont="1" applyBorder="1" applyAlignment="1">
      <alignment vertical="center" wrapText="1"/>
      <protection/>
    </xf>
    <xf numFmtId="2" fontId="5" fillId="0" borderId="10" xfId="0" applyNumberFormat="1" applyFont="1" applyBorder="1" applyAlignment="1">
      <alignment vertical="center" wrapText="1"/>
    </xf>
    <xf numFmtId="2" fontId="5" fillId="0" borderId="10" xfId="52" applyNumberFormat="1" applyFont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vertical="center" wrapText="1"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justify" vertical="center"/>
    </xf>
    <xf numFmtId="0" fontId="47" fillId="0" borderId="0" xfId="0" applyFont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7" fillId="0" borderId="0" xfId="0" applyFont="1" applyAlignment="1">
      <alignment horizontal="right" vertical="center" indent="4"/>
    </xf>
    <xf numFmtId="0" fontId="47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49" fillId="0" borderId="1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51" fillId="0" borderId="0" xfId="0" applyFont="1" applyAlignment="1">
      <alignment horizontal="left" wrapText="1"/>
    </xf>
    <xf numFmtId="49" fontId="11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9" fontId="11" fillId="0" borderId="0" xfId="0" applyNumberFormat="1" applyFont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5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vertical="center" wrapText="1"/>
    </xf>
    <xf numFmtId="2" fontId="5" fillId="0" borderId="15" xfId="0" applyNumberFormat="1" applyFont="1" applyBorder="1" applyAlignment="1">
      <alignment vertical="center" wrapText="1"/>
    </xf>
    <xf numFmtId="2" fontId="5" fillId="0" borderId="13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5" fillId="34" borderId="0" xfId="0" applyNumberFormat="1" applyFont="1" applyFill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9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47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47" fillId="0" borderId="11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_Звіт 2012 остання сесія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0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110" t="s">
        <v>0</v>
      </c>
      <c r="H1" s="110"/>
      <c r="I1" s="110"/>
    </row>
    <row r="2" spans="2:9" ht="15.75" customHeight="1">
      <c r="B2" s="6"/>
      <c r="C2" s="6"/>
      <c r="D2" s="6"/>
      <c r="E2" s="6"/>
      <c r="F2" s="6"/>
      <c r="G2" s="110" t="s">
        <v>1</v>
      </c>
      <c r="H2" s="110"/>
      <c r="I2" s="110"/>
    </row>
    <row r="3" spans="2:9" ht="15.75" customHeight="1">
      <c r="B3" s="6"/>
      <c r="C3" s="6"/>
      <c r="D3" s="6"/>
      <c r="E3" s="6"/>
      <c r="F3" s="6"/>
      <c r="G3" s="110" t="s">
        <v>2</v>
      </c>
      <c r="H3" s="110"/>
      <c r="I3" s="110"/>
    </row>
    <row r="4" spans="1:9" ht="15.75">
      <c r="A4" s="1"/>
      <c r="B4" s="6"/>
      <c r="C4" s="6"/>
      <c r="D4" s="6"/>
      <c r="E4" s="6"/>
      <c r="F4" s="6"/>
      <c r="G4" s="110" t="s">
        <v>11</v>
      </c>
      <c r="H4" s="110"/>
      <c r="I4" s="110"/>
    </row>
    <row r="5" spans="1:9" ht="15.75">
      <c r="A5" s="6"/>
      <c r="B5" s="6"/>
      <c r="C5" s="6"/>
      <c r="D5" s="6"/>
      <c r="E5" s="6"/>
      <c r="F5" s="6"/>
      <c r="G5" s="110" t="s">
        <v>109</v>
      </c>
      <c r="H5" s="110"/>
      <c r="I5" s="110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113" t="s">
        <v>249</v>
      </c>
      <c r="B7" s="113"/>
      <c r="C7" s="113"/>
      <c r="D7" s="113"/>
      <c r="E7" s="113"/>
      <c r="F7" s="113"/>
      <c r="G7" s="113"/>
      <c r="H7" s="113"/>
      <c r="I7" s="113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111" t="s">
        <v>20</v>
      </c>
      <c r="B10" s="111"/>
      <c r="C10" s="111"/>
      <c r="D10" s="111"/>
      <c r="E10" s="111"/>
      <c r="F10" s="112" t="s">
        <v>121</v>
      </c>
      <c r="G10" s="112"/>
      <c r="H10" s="35" t="s">
        <v>113</v>
      </c>
      <c r="I10" s="34">
        <v>22201100000</v>
      </c>
    </row>
    <row r="11" spans="1:9" ht="48.75" customHeight="1">
      <c r="A11" s="125" t="s">
        <v>21</v>
      </c>
      <c r="B11" s="125"/>
      <c r="C11" s="125"/>
      <c r="D11" s="125"/>
      <c r="E11" s="125"/>
      <c r="F11" s="126" t="s">
        <v>112</v>
      </c>
      <c r="G11" s="126"/>
      <c r="H11" s="30" t="s">
        <v>110</v>
      </c>
      <c r="I11" s="30" t="s">
        <v>111</v>
      </c>
    </row>
    <row r="12" spans="1:9" ht="15.75" customHeight="1">
      <c r="A12" s="6"/>
      <c r="B12" s="6"/>
      <c r="C12" s="6"/>
      <c r="D12" s="6"/>
      <c r="E12" s="6"/>
      <c r="F12" s="10"/>
      <c r="G12" s="10"/>
      <c r="H12" s="10"/>
      <c r="I12" s="10"/>
    </row>
    <row r="13" spans="1:9" ht="15.75">
      <c r="A13" s="116" t="s">
        <v>15</v>
      </c>
      <c r="B13" s="116"/>
      <c r="C13" s="116"/>
      <c r="D13" s="116"/>
      <c r="E13" s="116"/>
      <c r="F13" s="116"/>
      <c r="G13" s="116"/>
      <c r="H13" s="116"/>
      <c r="I13" s="116"/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15.75">
      <c r="A15" s="116" t="s">
        <v>3</v>
      </c>
      <c r="B15" s="116"/>
      <c r="C15" s="116"/>
      <c r="D15" s="116"/>
      <c r="E15" s="116"/>
      <c r="F15" s="116"/>
      <c r="G15" s="116"/>
      <c r="H15" s="116"/>
      <c r="I15" s="116"/>
    </row>
    <row r="16" spans="1:9" ht="15.75">
      <c r="A16" s="6"/>
      <c r="B16" s="6"/>
      <c r="C16" s="6"/>
      <c r="D16" s="6"/>
      <c r="E16" s="6"/>
      <c r="F16" s="6"/>
      <c r="G16" s="6"/>
      <c r="H16" s="6"/>
      <c r="I16" s="6"/>
    </row>
    <row r="17" spans="1:10" ht="15.75" customHeight="1">
      <c r="A17" s="127" t="s">
        <v>115</v>
      </c>
      <c r="B17" s="127"/>
      <c r="C17" s="127"/>
      <c r="D17" s="127"/>
      <c r="E17" s="127"/>
      <c r="F17" s="127"/>
      <c r="G17" s="127"/>
      <c r="H17" s="127"/>
      <c r="I17" s="127"/>
      <c r="J17" s="127"/>
    </row>
    <row r="18" spans="1:9" ht="15.75">
      <c r="A18" s="98"/>
      <c r="B18" s="98"/>
      <c r="C18" s="98"/>
      <c r="D18" s="98"/>
      <c r="E18" s="98"/>
      <c r="F18" s="98"/>
      <c r="G18" s="98"/>
      <c r="H18" s="98"/>
      <c r="I18" s="98"/>
    </row>
    <row r="19" spans="1:9" ht="15.75" customHeight="1">
      <c r="A19" s="124" t="s">
        <v>116</v>
      </c>
      <c r="B19" s="124"/>
      <c r="C19" s="124"/>
      <c r="D19" s="124" t="s">
        <v>43</v>
      </c>
      <c r="E19" s="109" t="s">
        <v>169</v>
      </c>
      <c r="F19" s="109" t="s">
        <v>170</v>
      </c>
      <c r="G19" s="109" t="s">
        <v>171</v>
      </c>
      <c r="H19" s="109" t="s">
        <v>94</v>
      </c>
      <c r="I19" s="109" t="s">
        <v>173</v>
      </c>
    </row>
    <row r="20" spans="1:9" ht="15.75" customHeight="1">
      <c r="A20" s="124"/>
      <c r="B20" s="124"/>
      <c r="C20" s="124"/>
      <c r="D20" s="124"/>
      <c r="E20" s="109"/>
      <c r="F20" s="109"/>
      <c r="G20" s="109"/>
      <c r="H20" s="109"/>
      <c r="I20" s="109"/>
    </row>
    <row r="21" spans="1:9" ht="15.75" customHeight="1">
      <c r="A21" s="124">
        <v>1</v>
      </c>
      <c r="B21" s="124"/>
      <c r="C21" s="124"/>
      <c r="D21" s="99">
        <v>2</v>
      </c>
      <c r="E21" s="91">
        <v>3</v>
      </c>
      <c r="F21" s="91">
        <v>4</v>
      </c>
      <c r="G21" s="91">
        <v>5</v>
      </c>
      <c r="H21" s="91">
        <v>6</v>
      </c>
      <c r="I21" s="91">
        <v>7</v>
      </c>
    </row>
    <row r="22" spans="1:9" ht="15.75" customHeight="1">
      <c r="A22" s="117" t="s">
        <v>117</v>
      </c>
      <c r="B22" s="118"/>
      <c r="C22" s="118"/>
      <c r="D22" s="118"/>
      <c r="E22" s="118"/>
      <c r="F22" s="118"/>
      <c r="G22" s="118"/>
      <c r="H22" s="118"/>
      <c r="I22" s="119"/>
    </row>
    <row r="23" spans="1:9" ht="15.75" customHeight="1">
      <c r="A23" s="117"/>
      <c r="B23" s="118"/>
      <c r="C23" s="119"/>
      <c r="D23" s="100"/>
      <c r="E23" s="91"/>
      <c r="F23" s="91"/>
      <c r="G23" s="91"/>
      <c r="H23" s="91"/>
      <c r="I23" s="91"/>
    </row>
    <row r="24" spans="1:9" ht="15.75" customHeight="1">
      <c r="A24" s="117"/>
      <c r="B24" s="118"/>
      <c r="C24" s="119"/>
      <c r="D24" s="100"/>
      <c r="E24" s="91"/>
      <c r="F24" s="91"/>
      <c r="G24" s="91"/>
      <c r="H24" s="91"/>
      <c r="I24" s="91"/>
    </row>
    <row r="25" spans="1:9" ht="15.75" customHeight="1">
      <c r="A25" s="117" t="s">
        <v>117</v>
      </c>
      <c r="B25" s="118"/>
      <c r="C25" s="118"/>
      <c r="D25" s="118"/>
      <c r="E25" s="118"/>
      <c r="F25" s="118"/>
      <c r="G25" s="118"/>
      <c r="H25" s="118"/>
      <c r="I25" s="119"/>
    </row>
    <row r="26" spans="1:9" ht="15.75" customHeight="1">
      <c r="A26" s="117"/>
      <c r="B26" s="118"/>
      <c r="C26" s="119"/>
      <c r="D26" s="100"/>
      <c r="E26" s="91"/>
      <c r="F26" s="91"/>
      <c r="G26" s="91"/>
      <c r="H26" s="91"/>
      <c r="I26" s="91"/>
    </row>
    <row r="27" spans="1:9" ht="15.75" customHeight="1">
      <c r="A27" s="117"/>
      <c r="B27" s="118"/>
      <c r="C27" s="119"/>
      <c r="D27" s="100"/>
      <c r="E27" s="91"/>
      <c r="F27" s="91"/>
      <c r="G27" s="91"/>
      <c r="H27" s="91"/>
      <c r="I27" s="91"/>
    </row>
    <row r="28" spans="1:9" ht="15.75">
      <c r="A28" s="98"/>
      <c r="B28" s="98"/>
      <c r="C28" s="98"/>
      <c r="D28" s="98"/>
      <c r="E28" s="98"/>
      <c r="F28" s="98"/>
      <c r="G28" s="98"/>
      <c r="H28" s="98"/>
      <c r="I28" s="98"/>
    </row>
    <row r="29" spans="1:10" ht="15.75" customHeight="1">
      <c r="A29" s="120" t="s">
        <v>250</v>
      </c>
      <c r="B29" s="120"/>
      <c r="C29" s="120"/>
      <c r="D29" s="120"/>
      <c r="E29" s="120"/>
      <c r="F29" s="120"/>
      <c r="G29" s="120"/>
      <c r="H29" s="120"/>
      <c r="I29" s="120"/>
      <c r="J29" s="120"/>
    </row>
    <row r="30" spans="2:10" ht="15.75">
      <c r="B30" s="98"/>
      <c r="C30" s="98"/>
      <c r="D30" s="98"/>
      <c r="E30" s="98"/>
      <c r="F30" s="98"/>
      <c r="G30" s="98"/>
      <c r="H30" s="98"/>
      <c r="J30" s="101" t="s">
        <v>19</v>
      </c>
    </row>
    <row r="31" spans="1:10" ht="31.5" customHeight="1">
      <c r="A31" s="109" t="s">
        <v>118</v>
      </c>
      <c r="B31" s="109" t="s">
        <v>119</v>
      </c>
      <c r="C31" s="109" t="s">
        <v>16</v>
      </c>
      <c r="D31" s="109" t="s">
        <v>120</v>
      </c>
      <c r="E31" s="109" t="s">
        <v>169</v>
      </c>
      <c r="F31" s="109" t="s">
        <v>170</v>
      </c>
      <c r="G31" s="109" t="s">
        <v>171</v>
      </c>
      <c r="H31" s="109" t="s">
        <v>94</v>
      </c>
      <c r="I31" s="109" t="s">
        <v>173</v>
      </c>
      <c r="J31" s="109" t="s">
        <v>114</v>
      </c>
    </row>
    <row r="32" spans="1:10" ht="81.7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109"/>
    </row>
    <row r="33" spans="1:10" ht="15.75">
      <c r="A33" s="91">
        <v>1</v>
      </c>
      <c r="B33" s="91">
        <v>2</v>
      </c>
      <c r="C33" s="91">
        <v>3</v>
      </c>
      <c r="D33" s="91">
        <v>4</v>
      </c>
      <c r="E33" s="91">
        <v>5</v>
      </c>
      <c r="F33" s="91">
        <v>6</v>
      </c>
      <c r="G33" s="91">
        <v>7</v>
      </c>
      <c r="H33" s="91">
        <v>8</v>
      </c>
      <c r="I33" s="91">
        <v>9</v>
      </c>
      <c r="J33" s="91">
        <v>10</v>
      </c>
    </row>
    <row r="34" spans="1:10" ht="15.75">
      <c r="A34" s="91"/>
      <c r="B34" s="102"/>
      <c r="C34" s="91"/>
      <c r="D34" s="91"/>
      <c r="E34" s="91"/>
      <c r="F34" s="91"/>
      <c r="G34" s="91"/>
      <c r="H34" s="91"/>
      <c r="I34" s="91"/>
      <c r="J34" s="91"/>
    </row>
    <row r="35" spans="1:10" ht="15.75">
      <c r="A35" s="91"/>
      <c r="B35" s="102"/>
      <c r="C35" s="91"/>
      <c r="D35" s="91"/>
      <c r="E35" s="91"/>
      <c r="F35" s="91"/>
      <c r="G35" s="91"/>
      <c r="H35" s="91"/>
      <c r="I35" s="91"/>
      <c r="J35" s="91"/>
    </row>
    <row r="36" spans="1:10" ht="15.75">
      <c r="A36" s="91"/>
      <c r="B36" s="102"/>
      <c r="C36" s="91"/>
      <c r="D36" s="91"/>
      <c r="E36" s="91"/>
      <c r="F36" s="91"/>
      <c r="G36" s="91"/>
      <c r="H36" s="91"/>
      <c r="I36" s="91"/>
      <c r="J36" s="91"/>
    </row>
    <row r="37" spans="1:10" ht="15.75">
      <c r="A37" s="91"/>
      <c r="B37" s="91" t="s">
        <v>17</v>
      </c>
      <c r="C37" s="91"/>
      <c r="D37" s="91"/>
      <c r="E37" s="91"/>
      <c r="F37" s="91"/>
      <c r="G37" s="91"/>
      <c r="H37" s="91"/>
      <c r="I37" s="91"/>
      <c r="J37" s="91"/>
    </row>
    <row r="38" spans="1:9" ht="15.75">
      <c r="A38" s="98"/>
      <c r="B38" s="98"/>
      <c r="C38" s="98"/>
      <c r="D38" s="98"/>
      <c r="E38" s="98"/>
      <c r="F38" s="98"/>
      <c r="G38" s="98"/>
      <c r="H38" s="98"/>
      <c r="I38" s="98"/>
    </row>
    <row r="39" spans="1:10" ht="15.75" customHeight="1">
      <c r="A39" s="120" t="s">
        <v>251</v>
      </c>
      <c r="B39" s="120"/>
      <c r="C39" s="120"/>
      <c r="D39" s="120"/>
      <c r="E39" s="120"/>
      <c r="F39" s="120"/>
      <c r="G39" s="120"/>
      <c r="H39" s="120"/>
      <c r="I39" s="120"/>
      <c r="J39" s="120"/>
    </row>
    <row r="40" spans="1:10" ht="15.75">
      <c r="A40" s="98"/>
      <c r="B40" s="98"/>
      <c r="C40" s="98"/>
      <c r="D40" s="98"/>
      <c r="E40" s="98"/>
      <c r="F40" s="98"/>
      <c r="G40" s="98"/>
      <c r="H40" s="98"/>
      <c r="J40" s="101" t="s">
        <v>18</v>
      </c>
    </row>
    <row r="41" spans="1:10" ht="15.75" customHeight="1">
      <c r="A41" s="109" t="s">
        <v>118</v>
      </c>
      <c r="B41" s="109" t="s">
        <v>119</v>
      </c>
      <c r="C41" s="109" t="s">
        <v>16</v>
      </c>
      <c r="D41" s="109" t="s">
        <v>120</v>
      </c>
      <c r="E41" s="109" t="s">
        <v>169</v>
      </c>
      <c r="F41" s="109" t="s">
        <v>170</v>
      </c>
      <c r="G41" s="109" t="s">
        <v>171</v>
      </c>
      <c r="H41" s="109" t="s">
        <v>94</v>
      </c>
      <c r="I41" s="109" t="s">
        <v>173</v>
      </c>
      <c r="J41" s="109" t="s">
        <v>114</v>
      </c>
    </row>
    <row r="42" spans="1:10" ht="87.75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</row>
    <row r="43" spans="1:10" ht="15.75">
      <c r="A43" s="91">
        <v>1</v>
      </c>
      <c r="B43" s="91">
        <v>2</v>
      </c>
      <c r="C43" s="91">
        <v>3</v>
      </c>
      <c r="D43" s="91">
        <v>4</v>
      </c>
      <c r="E43" s="91">
        <v>5</v>
      </c>
      <c r="F43" s="91">
        <v>6</v>
      </c>
      <c r="G43" s="91">
        <v>7</v>
      </c>
      <c r="H43" s="91">
        <v>8</v>
      </c>
      <c r="I43" s="91">
        <v>9</v>
      </c>
      <c r="J43" s="91">
        <v>10</v>
      </c>
    </row>
    <row r="44" spans="1:10" ht="15.75">
      <c r="A44" s="91"/>
      <c r="B44" s="102"/>
      <c r="C44" s="91"/>
      <c r="D44" s="91"/>
      <c r="E44" s="91"/>
      <c r="F44" s="91"/>
      <c r="G44" s="91"/>
      <c r="H44" s="91"/>
      <c r="I44" s="91"/>
      <c r="J44" s="91"/>
    </row>
    <row r="45" spans="1:10" ht="15.75">
      <c r="A45" s="91"/>
      <c r="B45" s="102"/>
      <c r="C45" s="91"/>
      <c r="D45" s="91"/>
      <c r="E45" s="91"/>
      <c r="F45" s="91"/>
      <c r="G45" s="91"/>
      <c r="H45" s="91"/>
      <c r="I45" s="91"/>
      <c r="J45" s="91"/>
    </row>
    <row r="46" spans="1:10" ht="15.75">
      <c r="A46" s="91"/>
      <c r="B46" s="102"/>
      <c r="C46" s="91"/>
      <c r="D46" s="91"/>
      <c r="E46" s="91"/>
      <c r="F46" s="91"/>
      <c r="G46" s="91"/>
      <c r="H46" s="91"/>
      <c r="I46" s="91"/>
      <c r="J46" s="91"/>
    </row>
    <row r="47" spans="1:10" ht="15.75">
      <c r="A47" s="91"/>
      <c r="B47" s="91" t="s">
        <v>17</v>
      </c>
      <c r="C47" s="91"/>
      <c r="D47" s="91"/>
      <c r="E47" s="91"/>
      <c r="F47" s="91"/>
      <c r="G47" s="91"/>
      <c r="H47" s="91"/>
      <c r="I47" s="91"/>
      <c r="J47" s="91"/>
    </row>
    <row r="48" spans="2:9" ht="15.75">
      <c r="B48" s="6"/>
      <c r="C48" s="6"/>
      <c r="D48" s="6"/>
      <c r="E48" s="6"/>
      <c r="F48" s="6"/>
      <c r="G48" s="6"/>
      <c r="H48" s="6"/>
      <c r="I48" s="6"/>
    </row>
    <row r="49" spans="1:9" ht="15.75">
      <c r="A49" s="5"/>
      <c r="B49" s="6"/>
      <c r="C49" s="6"/>
      <c r="D49" s="6"/>
      <c r="E49" s="6"/>
      <c r="F49" s="6"/>
      <c r="G49" s="6"/>
      <c r="H49" s="6"/>
      <c r="I49" s="6"/>
    </row>
    <row r="50" spans="1:9" ht="15.75">
      <c r="A50" s="3"/>
      <c r="B50" s="6"/>
      <c r="C50" s="6"/>
      <c r="D50" s="6"/>
      <c r="E50" s="6"/>
      <c r="F50" s="6"/>
      <c r="G50" s="6"/>
      <c r="H50" s="6"/>
      <c r="I50" s="6"/>
    </row>
    <row r="51" spans="1:9" ht="15.75">
      <c r="A51" s="3"/>
      <c r="B51" s="6"/>
      <c r="C51" s="6"/>
      <c r="D51" s="6"/>
      <c r="E51" s="6"/>
      <c r="F51" s="6"/>
      <c r="G51" s="6"/>
      <c r="H51" s="6"/>
      <c r="I51" s="6"/>
    </row>
    <row r="52" spans="1:9" ht="15.75">
      <c r="A52" s="123" t="s">
        <v>5</v>
      </c>
      <c r="B52" s="123"/>
      <c r="C52" s="122" t="s">
        <v>10</v>
      </c>
      <c r="D52" s="122"/>
      <c r="E52" s="122"/>
      <c r="F52" s="6"/>
      <c r="G52" s="6"/>
      <c r="H52" s="122" t="s">
        <v>9</v>
      </c>
      <c r="I52" s="122"/>
    </row>
    <row r="53" spans="1:9" ht="15.75" customHeight="1">
      <c r="A53" s="7"/>
      <c r="C53" s="114" t="s">
        <v>6</v>
      </c>
      <c r="D53" s="114"/>
      <c r="E53" s="114"/>
      <c r="F53" s="6"/>
      <c r="G53" s="6"/>
      <c r="H53" s="114" t="s">
        <v>7</v>
      </c>
      <c r="I53" s="114"/>
    </row>
    <row r="54" spans="1:9" ht="37.5" customHeight="1">
      <c r="A54" s="121" t="s">
        <v>8</v>
      </c>
      <c r="B54" s="121"/>
      <c r="C54" s="115" t="s">
        <v>10</v>
      </c>
      <c r="D54" s="115"/>
      <c r="E54" s="115"/>
      <c r="F54" s="11"/>
      <c r="G54" s="11"/>
      <c r="H54" s="115" t="s">
        <v>9</v>
      </c>
      <c r="I54" s="115"/>
    </row>
    <row r="55" spans="1:9" ht="15.75" customHeight="1">
      <c r="A55" s="7"/>
      <c r="B55" s="4"/>
      <c r="C55" s="114" t="s">
        <v>6</v>
      </c>
      <c r="D55" s="114"/>
      <c r="E55" s="114"/>
      <c r="F55" s="6"/>
      <c r="G55" s="6"/>
      <c r="H55" s="114" t="s">
        <v>7</v>
      </c>
      <c r="I55" s="114"/>
    </row>
    <row r="58" ht="15.75">
      <c r="A58" s="2"/>
    </row>
    <row r="60" ht="15.75">
      <c r="A60" s="2"/>
    </row>
  </sheetData>
  <sheetProtection/>
  <mergeCells count="59">
    <mergeCell ref="J41:J42"/>
    <mergeCell ref="E19:E20"/>
    <mergeCell ref="F19:F20"/>
    <mergeCell ref="G19:G20"/>
    <mergeCell ref="A22:I22"/>
    <mergeCell ref="J31:J32"/>
    <mergeCell ref="I41:I42"/>
    <mergeCell ref="H31:H32"/>
    <mergeCell ref="A26:C26"/>
    <mergeCell ref="A23:C23"/>
    <mergeCell ref="A11:E11"/>
    <mergeCell ref="E41:E42"/>
    <mergeCell ref="F41:F42"/>
    <mergeCell ref="G41:G42"/>
    <mergeCell ref="A13:I13"/>
    <mergeCell ref="F11:G11"/>
    <mergeCell ref="I19:I20"/>
    <mergeCell ref="A17:J17"/>
    <mergeCell ref="A27:C27"/>
    <mergeCell ref="G31:G32"/>
    <mergeCell ref="A19:C20"/>
    <mergeCell ref="A21:C21"/>
    <mergeCell ref="A24:C24"/>
    <mergeCell ref="C54:E54"/>
    <mergeCell ref="C53:E53"/>
    <mergeCell ref="A31:A32"/>
    <mergeCell ref="B31:B32"/>
    <mergeCell ref="C31:C32"/>
    <mergeCell ref="A41:A42"/>
    <mergeCell ref="C52:E52"/>
    <mergeCell ref="A52:B52"/>
    <mergeCell ref="H53:I53"/>
    <mergeCell ref="I31:I32"/>
    <mergeCell ref="D31:D32"/>
    <mergeCell ref="D41:D42"/>
    <mergeCell ref="E31:E32"/>
    <mergeCell ref="H41:H42"/>
    <mergeCell ref="F31:F32"/>
    <mergeCell ref="H52:I52"/>
    <mergeCell ref="H55:I55"/>
    <mergeCell ref="H54:I54"/>
    <mergeCell ref="H19:H20"/>
    <mergeCell ref="A15:I15"/>
    <mergeCell ref="A25:I25"/>
    <mergeCell ref="A29:J29"/>
    <mergeCell ref="A39:J39"/>
    <mergeCell ref="A54:B54"/>
    <mergeCell ref="C55:E55"/>
    <mergeCell ref="B41:B42"/>
    <mergeCell ref="C41:C42"/>
    <mergeCell ref="G2:I2"/>
    <mergeCell ref="G1:I1"/>
    <mergeCell ref="G3:I3"/>
    <mergeCell ref="A10:E10"/>
    <mergeCell ref="F10:G10"/>
    <mergeCell ref="A7:I7"/>
    <mergeCell ref="G4:I4"/>
    <mergeCell ref="G5:I5"/>
    <mergeCell ref="D19:D2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Y43"/>
  <sheetViews>
    <sheetView tabSelected="1" view="pageBreakPreview" zoomScale="85" zoomScaleSheetLayoutView="85" zoomScalePageLayoutView="0" workbookViewId="0" topLeftCell="A13">
      <selection activeCell="O8" sqref="O8"/>
    </sheetView>
  </sheetViews>
  <sheetFormatPr defaultColWidth="9.140625" defaultRowHeight="15"/>
  <cols>
    <col min="1" max="1" width="20.28125" style="0" customWidth="1"/>
    <col min="2" max="2" width="24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 customHeight="1">
      <c r="A1" s="208" t="s">
        <v>188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</row>
    <row r="2" spans="1:18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5.75" customHeight="1">
      <c r="A3" s="208" t="s">
        <v>189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</row>
    <row r="4" spans="1:18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3" t="s">
        <v>19</v>
      </c>
      <c r="M4" s="8"/>
      <c r="N4" s="8"/>
      <c r="O4" s="8"/>
      <c r="P4" s="8"/>
      <c r="Q4" s="8"/>
      <c r="R4" s="8"/>
    </row>
    <row r="5" spans="1:18" ht="48" customHeight="1">
      <c r="A5" s="144" t="s">
        <v>67</v>
      </c>
      <c r="B5" s="144" t="s">
        <v>4</v>
      </c>
      <c r="C5" s="147" t="s">
        <v>77</v>
      </c>
      <c r="D5" s="147" t="s">
        <v>81</v>
      </c>
      <c r="E5" s="147" t="s">
        <v>82</v>
      </c>
      <c r="F5" s="147"/>
      <c r="G5" s="147" t="s">
        <v>83</v>
      </c>
      <c r="H5" s="147"/>
      <c r="I5" s="147" t="s">
        <v>84</v>
      </c>
      <c r="J5" s="146" t="s">
        <v>86</v>
      </c>
      <c r="K5" s="146"/>
      <c r="L5" s="147" t="s">
        <v>85</v>
      </c>
      <c r="M5" s="24"/>
      <c r="N5" s="24"/>
      <c r="O5" s="24"/>
      <c r="P5" s="24"/>
      <c r="Q5" s="24"/>
      <c r="R5" s="24"/>
    </row>
    <row r="6" spans="1:18" ht="84.75" customHeight="1">
      <c r="A6" s="144"/>
      <c r="B6" s="144"/>
      <c r="C6" s="147"/>
      <c r="D6" s="147"/>
      <c r="E6" s="147"/>
      <c r="F6" s="147"/>
      <c r="G6" s="147"/>
      <c r="H6" s="147"/>
      <c r="I6" s="147"/>
      <c r="J6" s="14" t="s">
        <v>72</v>
      </c>
      <c r="K6" s="14" t="s">
        <v>73</v>
      </c>
      <c r="L6" s="147"/>
      <c r="M6" s="24"/>
      <c r="N6" s="24"/>
      <c r="O6" s="24"/>
      <c r="P6" s="13"/>
      <c r="Q6" s="24"/>
      <c r="R6" s="24"/>
    </row>
    <row r="7" spans="1:18" ht="15.75">
      <c r="A7" s="14">
        <v>1</v>
      </c>
      <c r="B7" s="14">
        <v>2</v>
      </c>
      <c r="C7" s="19">
        <v>3</v>
      </c>
      <c r="D7" s="19">
        <v>4</v>
      </c>
      <c r="E7" s="159">
        <v>5</v>
      </c>
      <c r="F7" s="159"/>
      <c r="G7" s="213">
        <v>6</v>
      </c>
      <c r="H7" s="213"/>
      <c r="I7" s="19">
        <v>7</v>
      </c>
      <c r="J7" s="19">
        <v>8</v>
      </c>
      <c r="K7" s="19">
        <v>9</v>
      </c>
      <c r="L7" s="19">
        <v>10</v>
      </c>
      <c r="M7" s="24"/>
      <c r="N7" s="24"/>
      <c r="O7" s="24"/>
      <c r="P7" s="13"/>
      <c r="Q7" s="24"/>
      <c r="R7" s="24"/>
    </row>
    <row r="8" spans="1:18" ht="21.75" customHeight="1">
      <c r="A8" s="65"/>
      <c r="B8" s="77"/>
      <c r="C8" s="39"/>
      <c r="D8" s="39"/>
      <c r="E8" s="207"/>
      <c r="F8" s="207"/>
      <c r="G8" s="207"/>
      <c r="H8" s="207"/>
      <c r="I8" s="59"/>
      <c r="J8" s="39"/>
      <c r="K8" s="39"/>
      <c r="L8" s="39"/>
      <c r="M8" s="24"/>
      <c r="N8" s="24"/>
      <c r="O8" s="24"/>
      <c r="P8" s="13"/>
      <c r="Q8" s="24"/>
      <c r="R8" s="24"/>
    </row>
    <row r="9" spans="1:18" ht="21.75" customHeight="1">
      <c r="A9" s="14"/>
      <c r="B9" s="14" t="s">
        <v>17</v>
      </c>
      <c r="C9" s="39"/>
      <c r="D9" s="39"/>
      <c r="E9" s="207"/>
      <c r="F9" s="207"/>
      <c r="G9" s="207"/>
      <c r="H9" s="207"/>
      <c r="I9" s="39"/>
      <c r="J9" s="39"/>
      <c r="K9" s="39"/>
      <c r="L9" s="39"/>
      <c r="M9" s="24"/>
      <c r="N9" s="24"/>
      <c r="O9" s="24"/>
      <c r="P9" s="24"/>
      <c r="Q9" s="24"/>
      <c r="R9" s="24"/>
    </row>
    <row r="10" spans="1:18" ht="6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8.75" customHeight="1">
      <c r="A11" s="208" t="s">
        <v>190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4"/>
      <c r="N11" s="24"/>
      <c r="O11" s="24"/>
      <c r="P11" s="24"/>
      <c r="Q11" s="24"/>
      <c r="R11" s="24"/>
    </row>
    <row r="12" spans="1:18" ht="15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13" t="s">
        <v>19</v>
      </c>
      <c r="M12" s="24"/>
      <c r="N12" s="24"/>
      <c r="O12" s="24"/>
      <c r="P12" s="24"/>
      <c r="Q12" s="24"/>
      <c r="R12" s="24"/>
    </row>
    <row r="13" spans="1:18" ht="20.25" customHeight="1">
      <c r="A13" s="210" t="s">
        <v>67</v>
      </c>
      <c r="B13" s="172" t="s">
        <v>4</v>
      </c>
      <c r="C13" s="143" t="s">
        <v>12</v>
      </c>
      <c r="D13" s="143"/>
      <c r="E13" s="143"/>
      <c r="F13" s="143"/>
      <c r="G13" s="143"/>
      <c r="H13" s="143" t="s">
        <v>13</v>
      </c>
      <c r="I13" s="143"/>
      <c r="J13" s="143"/>
      <c r="K13" s="143"/>
      <c r="L13" s="143"/>
      <c r="M13" s="24"/>
      <c r="N13" s="24"/>
      <c r="O13" s="24"/>
      <c r="P13" s="24"/>
      <c r="Q13" s="24"/>
      <c r="R13" s="24"/>
    </row>
    <row r="14" spans="1:18" ht="90.75" customHeight="1">
      <c r="A14" s="211"/>
      <c r="B14" s="178"/>
      <c r="C14" s="144" t="s">
        <v>68</v>
      </c>
      <c r="D14" s="144" t="s">
        <v>69</v>
      </c>
      <c r="E14" s="144" t="s">
        <v>70</v>
      </c>
      <c r="F14" s="144"/>
      <c r="G14" s="172" t="s">
        <v>74</v>
      </c>
      <c r="H14" s="144" t="s">
        <v>71</v>
      </c>
      <c r="I14" s="172" t="s">
        <v>76</v>
      </c>
      <c r="J14" s="144" t="s">
        <v>70</v>
      </c>
      <c r="K14" s="144"/>
      <c r="L14" s="172" t="s">
        <v>75</v>
      </c>
      <c r="M14" s="24"/>
      <c r="N14" s="24"/>
      <c r="O14" s="24"/>
      <c r="P14" s="24"/>
      <c r="Q14" s="24"/>
      <c r="R14" s="24"/>
    </row>
    <row r="15" spans="1:18" ht="37.5" customHeight="1">
      <c r="A15" s="212"/>
      <c r="B15" s="173"/>
      <c r="C15" s="144"/>
      <c r="D15" s="144"/>
      <c r="E15" s="14" t="s">
        <v>72</v>
      </c>
      <c r="F15" s="14" t="s">
        <v>73</v>
      </c>
      <c r="G15" s="173"/>
      <c r="H15" s="144"/>
      <c r="I15" s="173"/>
      <c r="J15" s="14" t="s">
        <v>72</v>
      </c>
      <c r="K15" s="14" t="s">
        <v>73</v>
      </c>
      <c r="L15" s="173"/>
      <c r="M15" s="24"/>
      <c r="N15" s="24"/>
      <c r="O15" s="24"/>
      <c r="P15" s="24"/>
      <c r="Q15" s="24"/>
      <c r="R15" s="24"/>
    </row>
    <row r="16" spans="1:18" ht="15.75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4">
        <v>12</v>
      </c>
      <c r="M16" s="24"/>
      <c r="N16" s="24"/>
      <c r="O16" s="24"/>
      <c r="P16" s="24"/>
      <c r="Q16" s="24"/>
      <c r="R16" s="24"/>
    </row>
    <row r="17" spans="1:18" ht="41.25" customHeight="1">
      <c r="A17" s="65">
        <v>2240</v>
      </c>
      <c r="B17" s="77" t="s">
        <v>163</v>
      </c>
      <c r="C17" s="57">
        <f>'Форма 2021-2 П.6'!G8</f>
        <v>500000</v>
      </c>
      <c r="D17" s="57"/>
      <c r="E17" s="57"/>
      <c r="F17" s="57"/>
      <c r="G17" s="57">
        <f>C17-E17</f>
        <v>500000</v>
      </c>
      <c r="H17" s="57">
        <f>'Форма 2021-2 П.6'!K8</f>
        <v>550000</v>
      </c>
      <c r="I17" s="57"/>
      <c r="J17" s="57"/>
      <c r="K17" s="57"/>
      <c r="L17" s="57">
        <f>H17</f>
        <v>550000</v>
      </c>
      <c r="M17" s="24"/>
      <c r="N17" s="24"/>
      <c r="O17" s="24"/>
      <c r="P17" s="24"/>
      <c r="Q17" s="24"/>
      <c r="R17" s="24"/>
    </row>
    <row r="18" spans="1:18" ht="21" customHeight="1">
      <c r="A18" s="14"/>
      <c r="B18" s="14" t="s">
        <v>17</v>
      </c>
      <c r="C18" s="57">
        <f>C17</f>
        <v>500000</v>
      </c>
      <c r="D18" s="57"/>
      <c r="E18" s="57"/>
      <c r="F18" s="57"/>
      <c r="G18" s="57">
        <f>G17</f>
        <v>500000</v>
      </c>
      <c r="H18" s="57">
        <f>H17</f>
        <v>550000</v>
      </c>
      <c r="I18" s="57"/>
      <c r="J18" s="57"/>
      <c r="K18" s="57"/>
      <c r="L18" s="57">
        <f>L17</f>
        <v>550000</v>
      </c>
      <c r="M18" s="24"/>
      <c r="N18" s="24"/>
      <c r="O18" s="24"/>
      <c r="P18" s="24"/>
      <c r="Q18" s="24"/>
      <c r="R18" s="24"/>
    </row>
    <row r="20" spans="1:12" ht="15.75" customHeight="1">
      <c r="A20" s="208" t="s">
        <v>191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</row>
    <row r="21" spans="9:12" ht="15.75">
      <c r="I21" s="26"/>
      <c r="J21" s="26"/>
      <c r="K21" s="26"/>
      <c r="L21" s="13" t="s">
        <v>19</v>
      </c>
    </row>
    <row r="22" spans="1:12" ht="15" customHeight="1">
      <c r="A22" s="210" t="s">
        <v>67</v>
      </c>
      <c r="B22" s="172" t="s">
        <v>4</v>
      </c>
      <c r="C22" s="147" t="s">
        <v>77</v>
      </c>
      <c r="D22" s="147"/>
      <c r="E22" s="147" t="s">
        <v>78</v>
      </c>
      <c r="F22" s="143" t="s">
        <v>104</v>
      </c>
      <c r="G22" s="143" t="s">
        <v>192</v>
      </c>
      <c r="H22" s="143" t="s">
        <v>193</v>
      </c>
      <c r="I22" s="147" t="s">
        <v>79</v>
      </c>
      <c r="J22" s="147"/>
      <c r="K22" s="147" t="s">
        <v>80</v>
      </c>
      <c r="L22" s="147"/>
    </row>
    <row r="23" spans="1:12" ht="17.25" customHeight="1">
      <c r="A23" s="211"/>
      <c r="B23" s="178"/>
      <c r="C23" s="147"/>
      <c r="D23" s="147"/>
      <c r="E23" s="147"/>
      <c r="F23" s="143"/>
      <c r="G23" s="143"/>
      <c r="H23" s="143"/>
      <c r="I23" s="147"/>
      <c r="J23" s="147"/>
      <c r="K23" s="147"/>
      <c r="L23" s="147"/>
    </row>
    <row r="24" spans="1:12" ht="66.75" customHeight="1">
      <c r="A24" s="212"/>
      <c r="B24" s="173"/>
      <c r="C24" s="147"/>
      <c r="D24" s="147"/>
      <c r="E24" s="147"/>
      <c r="F24" s="143"/>
      <c r="G24" s="143"/>
      <c r="H24" s="143"/>
      <c r="I24" s="147"/>
      <c r="J24" s="147"/>
      <c r="K24" s="147"/>
      <c r="L24" s="147"/>
    </row>
    <row r="25" spans="1:12" ht="15.75">
      <c r="A25" s="14">
        <v>1</v>
      </c>
      <c r="B25" s="14">
        <v>2</v>
      </c>
      <c r="C25" s="218">
        <v>3</v>
      </c>
      <c r="D25" s="218"/>
      <c r="E25" s="19">
        <v>4</v>
      </c>
      <c r="F25" s="19">
        <v>5</v>
      </c>
      <c r="G25" s="19">
        <v>6</v>
      </c>
      <c r="H25" s="19">
        <v>7</v>
      </c>
      <c r="I25" s="159">
        <v>8</v>
      </c>
      <c r="J25" s="159"/>
      <c r="K25" s="159">
        <v>9</v>
      </c>
      <c r="L25" s="159"/>
    </row>
    <row r="26" spans="1:12" ht="15.75">
      <c r="A26" s="14"/>
      <c r="B26" s="14"/>
      <c r="C26" s="217"/>
      <c r="D26" s="217"/>
      <c r="E26" s="27"/>
      <c r="F26" s="27"/>
      <c r="G26" s="27"/>
      <c r="H26" s="27"/>
      <c r="I26" s="215"/>
      <c r="J26" s="216"/>
      <c r="K26" s="215"/>
      <c r="L26" s="216"/>
    </row>
    <row r="27" spans="1:12" ht="17.25" customHeight="1">
      <c r="A27" s="14"/>
      <c r="B27" s="14" t="s">
        <v>17</v>
      </c>
      <c r="C27" s="217"/>
      <c r="D27" s="217"/>
      <c r="E27" s="27"/>
      <c r="F27" s="27"/>
      <c r="G27" s="27"/>
      <c r="H27" s="27"/>
      <c r="I27" s="215"/>
      <c r="J27" s="216"/>
      <c r="K27" s="215"/>
      <c r="L27" s="216"/>
    </row>
    <row r="29" ht="15">
      <c r="A29" s="12"/>
    </row>
    <row r="30" spans="1:12" ht="15.75">
      <c r="A30" s="208" t="s">
        <v>194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</row>
    <row r="31" spans="1:12" ht="51.75" customHeight="1">
      <c r="A31" s="219" t="s">
        <v>195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</row>
    <row r="32" spans="1:12" ht="36.75" customHeight="1">
      <c r="A32" s="208" t="s">
        <v>196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</row>
    <row r="33" spans="1:25" ht="36.75" customHeight="1">
      <c r="A33" s="219" t="s">
        <v>229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N33" s="80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</row>
    <row r="34" spans="1:25" ht="18.75" customHeight="1">
      <c r="A34" s="220" t="s">
        <v>220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N34" s="80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</row>
    <row r="35" spans="1:12" ht="32.25" customHeight="1">
      <c r="A35" s="220" t="s">
        <v>221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</row>
    <row r="36" spans="1:12" ht="35.25" customHeight="1">
      <c r="A36" s="222" t="s">
        <v>236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</row>
    <row r="37" spans="1:25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</row>
    <row r="38" spans="1:25" ht="15.75">
      <c r="A38" s="70" t="s">
        <v>157</v>
      </c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</row>
    <row r="39" spans="1:25" ht="15.75" customHeight="1">
      <c r="A39" s="208" t="s">
        <v>158</v>
      </c>
      <c r="B39" s="208"/>
      <c r="D39" s="71"/>
      <c r="F39" s="72" t="s">
        <v>10</v>
      </c>
      <c r="G39" s="6"/>
      <c r="H39" s="137" t="s">
        <v>159</v>
      </c>
      <c r="I39" s="137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</row>
    <row r="40" spans="1:9" ht="15.75" customHeight="1">
      <c r="A40" s="71"/>
      <c r="D40" s="73"/>
      <c r="F40" s="74" t="s">
        <v>6</v>
      </c>
      <c r="G40" s="6"/>
      <c r="H40" s="214" t="s">
        <v>7</v>
      </c>
      <c r="I40" s="214"/>
    </row>
    <row r="41" spans="1:9" ht="15.75" customHeight="1">
      <c r="A41" s="224" t="s">
        <v>160</v>
      </c>
      <c r="B41" s="224"/>
      <c r="C41" s="224"/>
      <c r="D41" s="73"/>
      <c r="F41" s="74"/>
      <c r="G41" s="6"/>
      <c r="H41" s="74"/>
      <c r="I41" s="74"/>
    </row>
    <row r="42" spans="1:9" ht="15.75" customHeight="1">
      <c r="A42" s="70" t="s">
        <v>161</v>
      </c>
      <c r="D42" s="75"/>
      <c r="F42" s="76" t="s">
        <v>10</v>
      </c>
      <c r="G42" s="11"/>
      <c r="H42" s="223" t="s">
        <v>162</v>
      </c>
      <c r="I42" s="223"/>
    </row>
    <row r="43" spans="1:9" ht="15.75">
      <c r="A43" s="71"/>
      <c r="B43" s="74"/>
      <c r="D43" s="73"/>
      <c r="F43" s="74" t="s">
        <v>6</v>
      </c>
      <c r="G43" s="6"/>
      <c r="H43" s="214" t="s">
        <v>7</v>
      </c>
      <c r="I43" s="214"/>
    </row>
  </sheetData>
  <sheetProtection/>
  <mergeCells count="64">
    <mergeCell ref="N37:Y37"/>
    <mergeCell ref="N38:Y38"/>
    <mergeCell ref="A36:L36"/>
    <mergeCell ref="H42:I42"/>
    <mergeCell ref="A41:C41"/>
    <mergeCell ref="H40:I40"/>
    <mergeCell ref="A39:B39"/>
    <mergeCell ref="H39:I39"/>
    <mergeCell ref="A30:L30"/>
    <mergeCell ref="A31:L31"/>
    <mergeCell ref="A32:L32"/>
    <mergeCell ref="A35:L35"/>
    <mergeCell ref="A33:L33"/>
    <mergeCell ref="A34:L34"/>
    <mergeCell ref="K26:L26"/>
    <mergeCell ref="K22:L24"/>
    <mergeCell ref="C14:C15"/>
    <mergeCell ref="D14:D15"/>
    <mergeCell ref="E14:F14"/>
    <mergeCell ref="H14:H15"/>
    <mergeCell ref="F22:F24"/>
    <mergeCell ref="C26:D26"/>
    <mergeCell ref="I25:J25"/>
    <mergeCell ref="C25:D25"/>
    <mergeCell ref="C27:D27"/>
    <mergeCell ref="I26:J26"/>
    <mergeCell ref="I27:J27"/>
    <mergeCell ref="A13:A15"/>
    <mergeCell ref="G14:G15"/>
    <mergeCell ref="I14:I15"/>
    <mergeCell ref="C13:G13"/>
    <mergeCell ref="H13:L13"/>
    <mergeCell ref="B22:B24"/>
    <mergeCell ref="C22:D24"/>
    <mergeCell ref="E22:E24"/>
    <mergeCell ref="L14:L15"/>
    <mergeCell ref="A20:L20"/>
    <mergeCell ref="A1:R1"/>
    <mergeCell ref="A3:R3"/>
    <mergeCell ref="B5:B6"/>
    <mergeCell ref="G8:H8"/>
    <mergeCell ref="J5:K5"/>
    <mergeCell ref="L5:L6"/>
    <mergeCell ref="D5:D6"/>
    <mergeCell ref="H43:I43"/>
    <mergeCell ref="K27:L27"/>
    <mergeCell ref="E9:F9"/>
    <mergeCell ref="H22:H24"/>
    <mergeCell ref="G22:G24"/>
    <mergeCell ref="I22:J24"/>
    <mergeCell ref="G9:H9"/>
    <mergeCell ref="J14:K14"/>
    <mergeCell ref="A11:L11"/>
    <mergeCell ref="B13:B15"/>
    <mergeCell ref="A22:A24"/>
    <mergeCell ref="K25:L25"/>
    <mergeCell ref="I5:I6"/>
    <mergeCell ref="C5:C6"/>
    <mergeCell ref="G7:H7"/>
    <mergeCell ref="A5:A6"/>
    <mergeCell ref="E7:F7"/>
    <mergeCell ref="E8:F8"/>
    <mergeCell ref="G5:H6"/>
    <mergeCell ref="E5:F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rowBreaks count="1" manualBreakCount="1">
    <brk id="27" max="11" man="1"/>
  </rowBreaks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7"/>
  <sheetViews>
    <sheetView view="pageBreakPreview" zoomScale="85" zoomScaleSheetLayoutView="85" zoomScalePageLayoutView="0" workbookViewId="0" topLeftCell="A1">
      <selection activeCell="A1" sqref="A1:I79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110" t="s">
        <v>0</v>
      </c>
      <c r="H1" s="110"/>
      <c r="I1" s="110"/>
    </row>
    <row r="2" spans="2:9" ht="15.75" customHeight="1">
      <c r="B2" s="6"/>
      <c r="C2" s="6"/>
      <c r="D2" s="6"/>
      <c r="E2" s="6"/>
      <c r="F2" s="6"/>
      <c r="G2" s="110" t="s">
        <v>1</v>
      </c>
      <c r="H2" s="110"/>
      <c r="I2" s="110"/>
    </row>
    <row r="3" spans="2:9" ht="15.75" customHeight="1">
      <c r="B3" s="6"/>
      <c r="C3" s="6"/>
      <c r="D3" s="6"/>
      <c r="E3" s="6"/>
      <c r="F3" s="6"/>
      <c r="G3" s="110" t="s">
        <v>2</v>
      </c>
      <c r="H3" s="110"/>
      <c r="I3" s="110"/>
    </row>
    <row r="4" spans="1:9" ht="15.75">
      <c r="A4" s="1"/>
      <c r="B4" s="6"/>
      <c r="C4" s="6"/>
      <c r="D4" s="6"/>
      <c r="E4" s="6"/>
      <c r="F4" s="6"/>
      <c r="G4" s="110" t="s">
        <v>11</v>
      </c>
      <c r="H4" s="110"/>
      <c r="I4" s="110"/>
    </row>
    <row r="5" spans="1:9" ht="15.75">
      <c r="A5" s="6"/>
      <c r="B5" s="6"/>
      <c r="C5" s="6"/>
      <c r="D5" s="6"/>
      <c r="E5" s="6"/>
      <c r="F5" s="6"/>
      <c r="G5" s="110" t="s">
        <v>14</v>
      </c>
      <c r="H5" s="110"/>
      <c r="I5" s="110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113" t="s">
        <v>253</v>
      </c>
      <c r="B7" s="113"/>
      <c r="C7" s="113"/>
      <c r="D7" s="113"/>
      <c r="E7" s="113"/>
      <c r="F7" s="113"/>
      <c r="G7" s="113"/>
      <c r="H7" s="113"/>
      <c r="I7" s="113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111" t="s">
        <v>20</v>
      </c>
      <c r="B10" s="111"/>
      <c r="C10" s="111"/>
      <c r="D10" s="111"/>
      <c r="E10" s="111"/>
      <c r="F10" s="111"/>
      <c r="G10" s="112" t="s">
        <v>121</v>
      </c>
      <c r="H10" s="112"/>
      <c r="I10" s="35" t="s">
        <v>129</v>
      </c>
      <c r="J10" s="29"/>
    </row>
    <row r="11" spans="1:10" ht="61.5" customHeight="1">
      <c r="A11" s="235" t="s">
        <v>21</v>
      </c>
      <c r="B11" s="235"/>
      <c r="C11" s="235"/>
      <c r="D11" s="235"/>
      <c r="E11" s="235"/>
      <c r="F11" s="235"/>
      <c r="G11" s="234" t="s">
        <v>112</v>
      </c>
      <c r="H11" s="234"/>
      <c r="I11" s="32" t="s">
        <v>110</v>
      </c>
      <c r="J11" s="31"/>
    </row>
    <row r="12" spans="1:10" ht="0.75" customHeight="1">
      <c r="A12" s="3"/>
      <c r="B12" s="3"/>
      <c r="C12" s="3"/>
      <c r="D12" s="3"/>
      <c r="E12" s="3"/>
      <c r="F12" s="3"/>
      <c r="G12" s="31"/>
      <c r="H12" s="31"/>
      <c r="I12" s="30"/>
      <c r="J12" s="31"/>
    </row>
    <row r="13" spans="1:10" ht="18.75" customHeight="1">
      <c r="A13" s="111" t="s">
        <v>22</v>
      </c>
      <c r="B13" s="111"/>
      <c r="C13" s="111"/>
      <c r="D13" s="111"/>
      <c r="E13" s="111"/>
      <c r="F13" s="111"/>
      <c r="G13" s="112" t="s">
        <v>121</v>
      </c>
      <c r="H13" s="112"/>
      <c r="I13" s="35" t="s">
        <v>129</v>
      </c>
      <c r="J13" s="29"/>
    </row>
    <row r="14" spans="1:10" ht="91.5" customHeight="1">
      <c r="A14" s="235" t="s">
        <v>23</v>
      </c>
      <c r="B14" s="235"/>
      <c r="C14" s="235"/>
      <c r="D14" s="235"/>
      <c r="E14" s="235"/>
      <c r="F14" s="235"/>
      <c r="G14" s="234" t="s">
        <v>122</v>
      </c>
      <c r="H14" s="234"/>
      <c r="I14" s="32" t="s">
        <v>110</v>
      </c>
      <c r="J14" s="31"/>
    </row>
    <row r="15" spans="1:10" ht="21.75" customHeight="1">
      <c r="A15" s="111" t="s">
        <v>128</v>
      </c>
      <c r="B15" s="111"/>
      <c r="C15" s="112" t="s">
        <v>121</v>
      </c>
      <c r="D15" s="112"/>
      <c r="E15" s="112" t="s">
        <v>127</v>
      </c>
      <c r="F15" s="112"/>
      <c r="G15" s="112" t="s">
        <v>121</v>
      </c>
      <c r="H15" s="112"/>
      <c r="I15" s="34">
        <v>22201100000</v>
      </c>
      <c r="J15" s="33"/>
    </row>
    <row r="16" spans="1:10" ht="74.25" customHeight="1">
      <c r="A16" s="234" t="s">
        <v>124</v>
      </c>
      <c r="B16" s="234"/>
      <c r="C16" s="234" t="s">
        <v>125</v>
      </c>
      <c r="D16" s="234"/>
      <c r="E16" s="234" t="s">
        <v>126</v>
      </c>
      <c r="F16" s="234"/>
      <c r="G16" s="234" t="s">
        <v>123</v>
      </c>
      <c r="H16" s="234"/>
      <c r="I16" s="32" t="s">
        <v>111</v>
      </c>
      <c r="J16" s="31"/>
    </row>
    <row r="17" spans="1:9" ht="9.75" customHeight="1">
      <c r="A17" s="3"/>
      <c r="B17" s="3"/>
      <c r="C17" s="3"/>
      <c r="D17" s="3"/>
      <c r="E17" s="3"/>
      <c r="F17" s="10"/>
      <c r="G17" s="10"/>
      <c r="H17" s="10"/>
      <c r="I17" s="10"/>
    </row>
    <row r="18" spans="1:9" ht="15.75">
      <c r="A18" s="116" t="s">
        <v>88</v>
      </c>
      <c r="B18" s="116"/>
      <c r="C18" s="116"/>
      <c r="D18" s="116"/>
      <c r="E18" s="116"/>
      <c r="F18" s="116"/>
      <c r="G18" s="116"/>
      <c r="H18" s="116"/>
      <c r="I18" s="116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.75">
      <c r="A20" s="233" t="s">
        <v>238</v>
      </c>
      <c r="B20" s="233"/>
      <c r="C20" s="233"/>
      <c r="D20" s="233"/>
      <c r="E20" s="233"/>
      <c r="F20" s="233"/>
      <c r="G20" s="233"/>
      <c r="H20" s="233"/>
      <c r="I20" s="233"/>
    </row>
    <row r="21" spans="1:9" ht="15.75">
      <c r="A21" s="89"/>
      <c r="I21" s="90" t="s">
        <v>19</v>
      </c>
    </row>
    <row r="22" spans="1:9" ht="62.25" customHeight="1">
      <c r="A22" s="109" t="s">
        <v>67</v>
      </c>
      <c r="B22" s="109" t="s">
        <v>4</v>
      </c>
      <c r="C22" s="231" t="s">
        <v>239</v>
      </c>
      <c r="D22" s="231" t="s">
        <v>170</v>
      </c>
      <c r="E22" s="109" t="s">
        <v>171</v>
      </c>
      <c r="F22" s="109"/>
      <c r="G22" s="109"/>
      <c r="H22" s="109"/>
      <c r="I22" s="109" t="s">
        <v>240</v>
      </c>
    </row>
    <row r="23" spans="1:9" ht="72" customHeight="1">
      <c r="A23" s="109"/>
      <c r="B23" s="109"/>
      <c r="C23" s="232"/>
      <c r="D23" s="232"/>
      <c r="E23" s="109" t="s">
        <v>71</v>
      </c>
      <c r="F23" s="109"/>
      <c r="G23" s="109" t="s">
        <v>92</v>
      </c>
      <c r="H23" s="109"/>
      <c r="I23" s="109"/>
    </row>
    <row r="24" spans="1:9" ht="15.75">
      <c r="A24" s="91">
        <v>1</v>
      </c>
      <c r="B24" s="91">
        <v>2</v>
      </c>
      <c r="C24" s="91">
        <v>3</v>
      </c>
      <c r="D24" s="91">
        <v>4</v>
      </c>
      <c r="E24" s="109">
        <v>5</v>
      </c>
      <c r="F24" s="109"/>
      <c r="G24" s="160">
        <v>6</v>
      </c>
      <c r="H24" s="160"/>
      <c r="I24" s="91">
        <v>7</v>
      </c>
    </row>
    <row r="25" spans="1:9" ht="15.75">
      <c r="A25" s="91"/>
      <c r="B25" s="92"/>
      <c r="C25" s="92"/>
      <c r="D25" s="92"/>
      <c r="E25" s="109"/>
      <c r="F25" s="109"/>
      <c r="G25" s="160"/>
      <c r="H25" s="160"/>
      <c r="I25" s="92"/>
    </row>
    <row r="26" spans="1:9" ht="15.75">
      <c r="A26" s="91"/>
      <c r="B26" s="93"/>
      <c r="C26" s="92"/>
      <c r="D26" s="92"/>
      <c r="E26" s="109"/>
      <c r="F26" s="109"/>
      <c r="G26" s="160"/>
      <c r="H26" s="160"/>
      <c r="I26" s="92"/>
    </row>
    <row r="27" spans="1:9" ht="15.75">
      <c r="A27" s="94"/>
      <c r="B27" s="95"/>
      <c r="C27" s="96"/>
      <c r="D27" s="96"/>
      <c r="E27" s="94"/>
      <c r="F27" s="94"/>
      <c r="G27" s="28"/>
      <c r="H27" s="28"/>
      <c r="I27" s="96"/>
    </row>
    <row r="28" spans="1:9" ht="15.75">
      <c r="A28" s="228" t="s">
        <v>105</v>
      </c>
      <c r="B28" s="228"/>
      <c r="C28" s="228"/>
      <c r="D28" s="228"/>
      <c r="E28" s="228"/>
      <c r="F28" s="228"/>
      <c r="G28" s="228"/>
      <c r="H28" s="228"/>
      <c r="I28" s="228"/>
    </row>
    <row r="30" spans="1:9" ht="95.25" customHeight="1">
      <c r="A30" s="91" t="s">
        <v>41</v>
      </c>
      <c r="B30" s="91" t="s">
        <v>4</v>
      </c>
      <c r="C30" s="91" t="s">
        <v>43</v>
      </c>
      <c r="D30" s="227" t="s">
        <v>44</v>
      </c>
      <c r="E30" s="227"/>
      <c r="F30" s="229" t="s">
        <v>241</v>
      </c>
      <c r="G30" s="229"/>
      <c r="H30" s="227" t="s">
        <v>242</v>
      </c>
      <c r="I30" s="227"/>
    </row>
    <row r="31" spans="1:9" ht="15.75">
      <c r="A31" s="91">
        <v>1</v>
      </c>
      <c r="B31" s="91">
        <v>2</v>
      </c>
      <c r="C31" s="91">
        <v>3</v>
      </c>
      <c r="D31" s="124">
        <v>4</v>
      </c>
      <c r="E31" s="124"/>
      <c r="F31" s="124">
        <v>5</v>
      </c>
      <c r="G31" s="124"/>
      <c r="H31" s="124">
        <v>6</v>
      </c>
      <c r="I31" s="124"/>
    </row>
    <row r="32" spans="1:9" ht="15.75">
      <c r="A32" s="91"/>
      <c r="B32" s="97" t="s">
        <v>45</v>
      </c>
      <c r="C32" s="91"/>
      <c r="D32" s="124"/>
      <c r="E32" s="124"/>
      <c r="F32" s="124"/>
      <c r="G32" s="124"/>
      <c r="H32" s="124"/>
      <c r="I32" s="124"/>
    </row>
    <row r="33" spans="1:9" ht="15.75">
      <c r="A33" s="91"/>
      <c r="B33" s="97"/>
      <c r="C33" s="91"/>
      <c r="D33" s="124"/>
      <c r="E33" s="124"/>
      <c r="F33" s="124"/>
      <c r="G33" s="124"/>
      <c r="H33" s="124"/>
      <c r="I33" s="124"/>
    </row>
    <row r="34" spans="1:9" ht="15.75">
      <c r="A34" s="91"/>
      <c r="B34" s="97" t="s">
        <v>46</v>
      </c>
      <c r="C34" s="91"/>
      <c r="D34" s="124"/>
      <c r="E34" s="124"/>
      <c r="F34" s="124"/>
      <c r="G34" s="124"/>
      <c r="H34" s="124"/>
      <c r="I34" s="124"/>
    </row>
    <row r="35" spans="1:9" ht="15.75">
      <c r="A35" s="91"/>
      <c r="B35" s="97"/>
      <c r="C35" s="91"/>
      <c r="D35" s="124"/>
      <c r="E35" s="124"/>
      <c r="F35" s="124"/>
      <c r="G35" s="124"/>
      <c r="H35" s="124"/>
      <c r="I35" s="124"/>
    </row>
    <row r="36" spans="1:9" ht="15.75">
      <c r="A36" s="91"/>
      <c r="B36" s="97" t="s">
        <v>47</v>
      </c>
      <c r="C36" s="91"/>
      <c r="D36" s="124"/>
      <c r="E36" s="124"/>
      <c r="F36" s="124"/>
      <c r="G36" s="124"/>
      <c r="H36" s="124"/>
      <c r="I36" s="124"/>
    </row>
    <row r="37" spans="1:9" ht="15.75">
      <c r="A37" s="91"/>
      <c r="B37" s="97"/>
      <c r="C37" s="91"/>
      <c r="D37" s="124"/>
      <c r="E37" s="124"/>
      <c r="F37" s="124"/>
      <c r="G37" s="124"/>
      <c r="H37" s="124"/>
      <c r="I37" s="124"/>
    </row>
    <row r="38" spans="1:9" ht="15.75">
      <c r="A38" s="91"/>
      <c r="B38" s="97" t="s">
        <v>48</v>
      </c>
      <c r="C38" s="91"/>
      <c r="D38" s="124"/>
      <c r="E38" s="124"/>
      <c r="F38" s="124"/>
      <c r="G38" s="124"/>
      <c r="H38" s="124"/>
      <c r="I38" s="124"/>
    </row>
    <row r="39" spans="1:9" ht="15.75">
      <c r="A39" s="91"/>
      <c r="B39" s="97"/>
      <c r="C39" s="91"/>
      <c r="D39" s="124"/>
      <c r="E39" s="124"/>
      <c r="F39" s="124"/>
      <c r="G39" s="124"/>
      <c r="H39" s="124"/>
      <c r="I39" s="124"/>
    </row>
    <row r="41" spans="1:9" ht="37.5" customHeight="1">
      <c r="A41" s="230" t="s">
        <v>243</v>
      </c>
      <c r="B41" s="230"/>
      <c r="C41" s="230"/>
      <c r="D41" s="230"/>
      <c r="E41" s="230"/>
      <c r="F41" s="230"/>
      <c r="G41" s="230"/>
      <c r="H41" s="230"/>
      <c r="I41" s="230"/>
    </row>
    <row r="42" spans="1:9" ht="25.5" customHeight="1">
      <c r="A42" s="226" t="s">
        <v>89</v>
      </c>
      <c r="B42" s="226"/>
      <c r="C42" s="226"/>
      <c r="D42" s="226"/>
      <c r="E42" s="226"/>
      <c r="F42" s="226"/>
      <c r="G42" s="226"/>
      <c r="H42" s="226"/>
      <c r="I42" s="226"/>
    </row>
    <row r="44" spans="1:9" ht="15.75">
      <c r="A44" s="91" t="s">
        <v>17</v>
      </c>
      <c r="B44" s="91"/>
      <c r="C44" s="91"/>
      <c r="D44" s="91"/>
      <c r="E44" s="109"/>
      <c r="F44" s="109"/>
      <c r="G44" s="225"/>
      <c r="H44" s="225"/>
      <c r="I44" s="91"/>
    </row>
    <row r="46" spans="1:9" ht="15.75">
      <c r="A46" s="228" t="s">
        <v>244</v>
      </c>
      <c r="B46" s="228"/>
      <c r="C46" s="228"/>
      <c r="D46" s="228"/>
      <c r="E46" s="228"/>
      <c r="F46" s="228"/>
      <c r="G46" s="228"/>
      <c r="H46" s="228"/>
      <c r="I46" s="228"/>
    </row>
    <row r="47" ht="15.75">
      <c r="I47" s="90" t="s">
        <v>19</v>
      </c>
    </row>
    <row r="48" spans="1:9" ht="15.75" customHeight="1">
      <c r="A48" s="109" t="s">
        <v>67</v>
      </c>
      <c r="B48" s="109" t="s">
        <v>4</v>
      </c>
      <c r="C48" s="109" t="s">
        <v>94</v>
      </c>
      <c r="D48" s="109"/>
      <c r="E48" s="109" t="s">
        <v>173</v>
      </c>
      <c r="F48" s="109"/>
      <c r="G48" s="109"/>
      <c r="H48" s="109"/>
      <c r="I48" s="109" t="s">
        <v>245</v>
      </c>
    </row>
    <row r="49" spans="1:9" ht="120" customHeight="1">
      <c r="A49" s="109"/>
      <c r="B49" s="109"/>
      <c r="C49" s="91" t="s">
        <v>90</v>
      </c>
      <c r="D49" s="91" t="s">
        <v>91</v>
      </c>
      <c r="E49" s="109" t="s">
        <v>90</v>
      </c>
      <c r="F49" s="109"/>
      <c r="G49" s="109" t="s">
        <v>92</v>
      </c>
      <c r="H49" s="109"/>
      <c r="I49" s="109"/>
    </row>
    <row r="50" spans="1:9" ht="15.75">
      <c r="A50" s="91">
        <v>1</v>
      </c>
      <c r="B50" s="91">
        <v>2</v>
      </c>
      <c r="C50" s="91">
        <v>3</v>
      </c>
      <c r="D50" s="91">
        <v>4</v>
      </c>
      <c r="E50" s="109">
        <v>5</v>
      </c>
      <c r="F50" s="109"/>
      <c r="G50" s="160">
        <v>6</v>
      </c>
      <c r="H50" s="160"/>
      <c r="I50" s="91">
        <v>7</v>
      </c>
    </row>
    <row r="51" spans="1:9" ht="15.75">
      <c r="A51" s="91"/>
      <c r="B51" s="92"/>
      <c r="C51" s="92"/>
      <c r="D51" s="92"/>
      <c r="E51" s="109"/>
      <c r="F51" s="109"/>
      <c r="G51" s="160"/>
      <c r="H51" s="160"/>
      <c r="I51" s="92"/>
    </row>
    <row r="52" spans="1:9" ht="15.75">
      <c r="A52" s="91"/>
      <c r="B52" s="93"/>
      <c r="C52" s="92"/>
      <c r="D52" s="92"/>
      <c r="E52" s="109"/>
      <c r="F52" s="109"/>
      <c r="G52" s="160"/>
      <c r="H52" s="160"/>
      <c r="I52" s="92"/>
    </row>
    <row r="54" spans="1:9" ht="15.75">
      <c r="A54" s="228" t="s">
        <v>106</v>
      </c>
      <c r="B54" s="228"/>
      <c r="C54" s="228"/>
      <c r="D54" s="228"/>
      <c r="E54" s="228"/>
      <c r="F54" s="228"/>
      <c r="G54" s="228"/>
      <c r="H54" s="228"/>
      <c r="I54" s="228"/>
    </row>
    <row r="56" spans="1:9" ht="110.25">
      <c r="A56" s="91" t="s">
        <v>41</v>
      </c>
      <c r="B56" s="91" t="s">
        <v>4</v>
      </c>
      <c r="C56" s="91" t="s">
        <v>43</v>
      </c>
      <c r="D56" s="227" t="s">
        <v>44</v>
      </c>
      <c r="E56" s="227"/>
      <c r="F56" s="91" t="s">
        <v>107</v>
      </c>
      <c r="G56" s="91" t="s">
        <v>108</v>
      </c>
      <c r="H56" s="91" t="s">
        <v>246</v>
      </c>
      <c r="I56" s="91" t="s">
        <v>247</v>
      </c>
    </row>
    <row r="57" spans="1:9" ht="15.75">
      <c r="A57" s="91">
        <v>1</v>
      </c>
      <c r="B57" s="91">
        <v>2</v>
      </c>
      <c r="C57" s="91">
        <v>3</v>
      </c>
      <c r="D57" s="124">
        <v>4</v>
      </c>
      <c r="E57" s="124"/>
      <c r="F57" s="91">
        <v>5</v>
      </c>
      <c r="G57" s="91">
        <v>6</v>
      </c>
      <c r="H57" s="91">
        <v>7</v>
      </c>
      <c r="I57" s="91">
        <v>8</v>
      </c>
    </row>
    <row r="58" spans="1:9" ht="15.75">
      <c r="A58" s="91"/>
      <c r="B58" s="97" t="s">
        <v>45</v>
      </c>
      <c r="C58" s="91"/>
      <c r="D58" s="124"/>
      <c r="E58" s="124"/>
      <c r="F58" s="91"/>
      <c r="G58" s="91"/>
      <c r="H58" s="91"/>
      <c r="I58" s="91"/>
    </row>
    <row r="59" spans="1:9" ht="15.75">
      <c r="A59" s="91"/>
      <c r="B59" s="97"/>
      <c r="C59" s="91"/>
      <c r="D59" s="124"/>
      <c r="E59" s="124"/>
      <c r="F59" s="91"/>
      <c r="G59" s="91"/>
      <c r="H59" s="91"/>
      <c r="I59" s="91"/>
    </row>
    <row r="60" spans="1:9" ht="15.75">
      <c r="A60" s="91"/>
      <c r="B60" s="97" t="s">
        <v>46</v>
      </c>
      <c r="C60" s="91"/>
      <c r="D60" s="124"/>
      <c r="E60" s="124"/>
      <c r="F60" s="91"/>
      <c r="G60" s="91"/>
      <c r="H60" s="91"/>
      <c r="I60" s="91"/>
    </row>
    <row r="61" spans="1:9" ht="15.75">
      <c r="A61" s="91"/>
      <c r="B61" s="97"/>
      <c r="C61" s="91"/>
      <c r="D61" s="124"/>
      <c r="E61" s="124"/>
      <c r="F61" s="91"/>
      <c r="G61" s="91"/>
      <c r="H61" s="91"/>
      <c r="I61" s="91"/>
    </row>
    <row r="62" spans="1:9" ht="15.75">
      <c r="A62" s="91"/>
      <c r="B62" s="97" t="s">
        <v>47</v>
      </c>
      <c r="C62" s="91"/>
      <c r="D62" s="124"/>
      <c r="E62" s="124"/>
      <c r="F62" s="91"/>
      <c r="G62" s="91"/>
      <c r="H62" s="91"/>
      <c r="I62" s="91"/>
    </row>
    <row r="63" spans="1:9" ht="15.75">
      <c r="A63" s="91"/>
      <c r="B63" s="97"/>
      <c r="C63" s="91"/>
      <c r="D63" s="124"/>
      <c r="E63" s="124"/>
      <c r="F63" s="91"/>
      <c r="G63" s="91"/>
      <c r="H63" s="91"/>
      <c r="I63" s="91"/>
    </row>
    <row r="64" spans="1:9" ht="15.75">
      <c r="A64" s="91"/>
      <c r="B64" s="97" t="s">
        <v>48</v>
      </c>
      <c r="C64" s="91"/>
      <c r="D64" s="124"/>
      <c r="E64" s="124"/>
      <c r="F64" s="91"/>
      <c r="G64" s="91"/>
      <c r="H64" s="91"/>
      <c r="I64" s="91"/>
    </row>
    <row r="65" spans="1:9" ht="15.75">
      <c r="A65" s="91"/>
      <c r="B65" s="97"/>
      <c r="C65" s="91"/>
      <c r="D65" s="124"/>
      <c r="E65" s="124"/>
      <c r="F65" s="91"/>
      <c r="G65" s="91"/>
      <c r="H65" s="91"/>
      <c r="I65" s="91"/>
    </row>
    <row r="67" spans="1:9" ht="42" customHeight="1">
      <c r="A67" s="120" t="s">
        <v>248</v>
      </c>
      <c r="B67" s="120"/>
      <c r="C67" s="120"/>
      <c r="D67" s="120"/>
      <c r="E67" s="120"/>
      <c r="F67" s="120"/>
      <c r="G67" s="120"/>
      <c r="H67" s="120"/>
      <c r="I67" s="120"/>
    </row>
    <row r="68" spans="1:9" ht="15">
      <c r="A68" s="226" t="s">
        <v>89</v>
      </c>
      <c r="B68" s="226"/>
      <c r="C68" s="226"/>
      <c r="D68" s="226"/>
      <c r="E68" s="226"/>
      <c r="F68" s="226"/>
      <c r="G68" s="226"/>
      <c r="H68" s="226"/>
      <c r="I68" s="226"/>
    </row>
    <row r="70" spans="1:9" ht="15.75">
      <c r="A70" s="91" t="s">
        <v>17</v>
      </c>
      <c r="B70" s="91"/>
      <c r="C70" s="91"/>
      <c r="D70" s="91"/>
      <c r="E70" s="109"/>
      <c r="F70" s="109"/>
      <c r="G70" s="225"/>
      <c r="H70" s="225"/>
      <c r="I70" s="91"/>
    </row>
    <row r="74" spans="1:9" ht="15.75">
      <c r="A74" s="123" t="s">
        <v>5</v>
      </c>
      <c r="B74" s="123"/>
      <c r="C74" s="122" t="s">
        <v>10</v>
      </c>
      <c r="D74" s="122"/>
      <c r="E74" s="122"/>
      <c r="F74" s="6"/>
      <c r="G74" s="6"/>
      <c r="H74" s="122" t="s">
        <v>9</v>
      </c>
      <c r="I74" s="122"/>
    </row>
    <row r="75" spans="1:9" ht="15.75">
      <c r="A75" s="7"/>
      <c r="C75" s="114" t="s">
        <v>6</v>
      </c>
      <c r="D75" s="114"/>
      <c r="E75" s="114"/>
      <c r="F75" s="6"/>
      <c r="G75" s="6"/>
      <c r="H75" s="114" t="s">
        <v>7</v>
      </c>
      <c r="I75" s="114"/>
    </row>
    <row r="76" spans="1:9" ht="15.75">
      <c r="A76" s="121" t="s">
        <v>8</v>
      </c>
      <c r="B76" s="121"/>
      <c r="C76" s="115" t="s">
        <v>10</v>
      </c>
      <c r="D76" s="115"/>
      <c r="E76" s="115"/>
      <c r="F76" s="11"/>
      <c r="G76" s="11"/>
      <c r="H76" s="115" t="s">
        <v>9</v>
      </c>
      <c r="I76" s="115"/>
    </row>
    <row r="77" spans="1:9" ht="15.75">
      <c r="A77" s="7"/>
      <c r="B77" s="4"/>
      <c r="C77" s="114" t="s">
        <v>6</v>
      </c>
      <c r="D77" s="114"/>
      <c r="E77" s="114"/>
      <c r="F77" s="6"/>
      <c r="G77" s="6"/>
      <c r="H77" s="114" t="s">
        <v>7</v>
      </c>
      <c r="I77" s="114"/>
    </row>
  </sheetData>
  <sheetProtection/>
  <mergeCells count="112">
    <mergeCell ref="G5:I5"/>
    <mergeCell ref="A7:I7"/>
    <mergeCell ref="A10:F10"/>
    <mergeCell ref="G10:H10"/>
    <mergeCell ref="G1:I1"/>
    <mergeCell ref="G2:I2"/>
    <mergeCell ref="G3:I3"/>
    <mergeCell ref="G4:I4"/>
    <mergeCell ref="G11:H11"/>
    <mergeCell ref="A13:F13"/>
    <mergeCell ref="G13:H13"/>
    <mergeCell ref="A14:F14"/>
    <mergeCell ref="G14:H14"/>
    <mergeCell ref="A11:F11"/>
    <mergeCell ref="A18:I18"/>
    <mergeCell ref="A20:I20"/>
    <mergeCell ref="A15:B15"/>
    <mergeCell ref="C15:D15"/>
    <mergeCell ref="E15:F15"/>
    <mergeCell ref="G15:H15"/>
    <mergeCell ref="A16:B16"/>
    <mergeCell ref="C16:D16"/>
    <mergeCell ref="E16:F16"/>
    <mergeCell ref="G16:H16"/>
    <mergeCell ref="H31:I31"/>
    <mergeCell ref="A22:A23"/>
    <mergeCell ref="B22:B23"/>
    <mergeCell ref="D36:E36"/>
    <mergeCell ref="I22:I23"/>
    <mergeCell ref="E22:H22"/>
    <mergeCell ref="E23:F23"/>
    <mergeCell ref="G23:H23"/>
    <mergeCell ref="G24:H24"/>
    <mergeCell ref="E24:F24"/>
    <mergeCell ref="F31:G31"/>
    <mergeCell ref="C22:C23"/>
    <mergeCell ref="D22:D23"/>
    <mergeCell ref="D38:E38"/>
    <mergeCell ref="D30:E30"/>
    <mergeCell ref="D31:E31"/>
    <mergeCell ref="E25:F25"/>
    <mergeCell ref="G25:H25"/>
    <mergeCell ref="G26:H26"/>
    <mergeCell ref="E26:F26"/>
    <mergeCell ref="F30:G30"/>
    <mergeCell ref="H30:I30"/>
    <mergeCell ref="A41:I41"/>
    <mergeCell ref="F32:G32"/>
    <mergeCell ref="F33:G33"/>
    <mergeCell ref="F34:G34"/>
    <mergeCell ref="D32:E32"/>
    <mergeCell ref="D33:E33"/>
    <mergeCell ref="D34:E34"/>
    <mergeCell ref="H32:I32"/>
    <mergeCell ref="D37:E37"/>
    <mergeCell ref="D35:E35"/>
    <mergeCell ref="H37:I37"/>
    <mergeCell ref="D39:E39"/>
    <mergeCell ref="H38:I38"/>
    <mergeCell ref="H39:I39"/>
    <mergeCell ref="H35:I35"/>
    <mergeCell ref="A28:I28"/>
    <mergeCell ref="H36:I36"/>
    <mergeCell ref="A42:I42"/>
    <mergeCell ref="F35:G35"/>
    <mergeCell ref="F36:G36"/>
    <mergeCell ref="F37:G37"/>
    <mergeCell ref="F38:G38"/>
    <mergeCell ref="H33:I33"/>
    <mergeCell ref="H34:I34"/>
    <mergeCell ref="F39:G39"/>
    <mergeCell ref="E44:F44"/>
    <mergeCell ref="G44:H44"/>
    <mergeCell ref="A46:I46"/>
    <mergeCell ref="E52:F52"/>
    <mergeCell ref="G52:H52"/>
    <mergeCell ref="E51:F51"/>
    <mergeCell ref="G51:H51"/>
    <mergeCell ref="I48:I49"/>
    <mergeCell ref="E50:F50"/>
    <mergeCell ref="G50:H50"/>
    <mergeCell ref="D56:E56"/>
    <mergeCell ref="C48:D48"/>
    <mergeCell ref="A54:I54"/>
    <mergeCell ref="A48:A49"/>
    <mergeCell ref="B48:B49"/>
    <mergeCell ref="E48:H48"/>
    <mergeCell ref="E49:F49"/>
    <mergeCell ref="G49:H49"/>
    <mergeCell ref="A74:B74"/>
    <mergeCell ref="C74:E74"/>
    <mergeCell ref="H74:I74"/>
    <mergeCell ref="D57:E57"/>
    <mergeCell ref="D58:E58"/>
    <mergeCell ref="A67:I67"/>
    <mergeCell ref="A68:I68"/>
    <mergeCell ref="C77:E77"/>
    <mergeCell ref="H77:I77"/>
    <mergeCell ref="E70:F70"/>
    <mergeCell ref="G70:H70"/>
    <mergeCell ref="C75:E75"/>
    <mergeCell ref="H75:I75"/>
    <mergeCell ref="A76:B76"/>
    <mergeCell ref="C76:E76"/>
    <mergeCell ref="H76:I76"/>
    <mergeCell ref="D59:E59"/>
    <mergeCell ref="D60:E60"/>
    <mergeCell ref="D61:E61"/>
    <mergeCell ref="D62:E62"/>
    <mergeCell ref="D63:E63"/>
    <mergeCell ref="D64:E64"/>
    <mergeCell ref="D65:E6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26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30"/>
  <sheetViews>
    <sheetView view="pageBreakPreview" zoomScaleSheetLayoutView="100" zoomScalePageLayoutView="0" workbookViewId="0" topLeftCell="A13">
      <selection activeCell="G16" sqref="G16:H16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3.8515625" style="0" customWidth="1"/>
    <col min="9" max="9" width="16.0039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110" t="s">
        <v>0</v>
      </c>
      <c r="I1" s="110"/>
      <c r="J1" s="110"/>
    </row>
    <row r="2" spans="3:10" ht="15.75" customHeight="1">
      <c r="C2" s="6"/>
      <c r="D2" s="6"/>
      <c r="E2" s="6"/>
      <c r="F2" s="6"/>
      <c r="G2" s="6"/>
      <c r="H2" s="110" t="s">
        <v>1</v>
      </c>
      <c r="I2" s="110"/>
      <c r="J2" s="110"/>
    </row>
    <row r="3" spans="3:10" ht="15.75" customHeight="1">
      <c r="C3" s="6"/>
      <c r="D3" s="6"/>
      <c r="E3" s="6"/>
      <c r="F3" s="6"/>
      <c r="G3" s="6"/>
      <c r="H3" s="110" t="s">
        <v>2</v>
      </c>
      <c r="I3" s="110"/>
      <c r="J3" s="110"/>
    </row>
    <row r="4" spans="1:10" ht="15.75">
      <c r="A4" s="1"/>
      <c r="B4" s="1"/>
      <c r="C4" s="6"/>
      <c r="D4" s="6"/>
      <c r="E4" s="6"/>
      <c r="F4" s="6"/>
      <c r="G4" s="6"/>
      <c r="H4" s="110" t="s">
        <v>11</v>
      </c>
      <c r="I4" s="110"/>
      <c r="J4" s="110"/>
    </row>
    <row r="5" spans="1:10" ht="15.75">
      <c r="A5" s="6"/>
      <c r="B5" s="6"/>
      <c r="C5" s="6"/>
      <c r="D5" s="6"/>
      <c r="E5" s="6"/>
      <c r="F5" s="6"/>
      <c r="G5" s="6"/>
      <c r="H5" s="110" t="s">
        <v>14</v>
      </c>
      <c r="I5" s="110"/>
      <c r="J5" s="110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>
      <c r="A7" s="113" t="s">
        <v>166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5.5" customHeight="1">
      <c r="A10" s="130" t="s">
        <v>223</v>
      </c>
      <c r="B10" s="131"/>
      <c r="C10" s="131"/>
      <c r="D10" s="131"/>
      <c r="E10" s="131"/>
      <c r="F10" s="131"/>
      <c r="G10" s="129">
        <v>12</v>
      </c>
      <c r="H10" s="129"/>
      <c r="I10" s="128" t="s">
        <v>130</v>
      </c>
      <c r="J10" s="128"/>
    </row>
    <row r="11" spans="1:10" ht="34.5" customHeight="1">
      <c r="A11" s="125" t="s">
        <v>21</v>
      </c>
      <c r="B11" s="125"/>
      <c r="C11" s="125"/>
      <c r="D11" s="125"/>
      <c r="E11" s="125"/>
      <c r="F11" s="125"/>
      <c r="G11" s="126" t="s">
        <v>112</v>
      </c>
      <c r="H11" s="126"/>
      <c r="I11" s="126" t="s">
        <v>110</v>
      </c>
      <c r="J11" s="126"/>
    </row>
    <row r="12" spans="1:10" ht="18.75" customHeight="1">
      <c r="A12" s="3"/>
      <c r="B12" s="3"/>
      <c r="C12" s="3"/>
      <c r="D12" s="3"/>
      <c r="E12" s="3"/>
      <c r="F12" s="3"/>
      <c r="G12" s="31"/>
      <c r="H12" s="31"/>
      <c r="I12" s="31"/>
      <c r="J12" s="31"/>
    </row>
    <row r="13" spans="1:10" ht="18.75" customHeight="1">
      <c r="A13" s="130" t="s">
        <v>224</v>
      </c>
      <c r="B13" s="131"/>
      <c r="C13" s="131"/>
      <c r="D13" s="131"/>
      <c r="E13" s="131"/>
      <c r="F13" s="131"/>
      <c r="G13" s="129">
        <v>121</v>
      </c>
      <c r="H13" s="129"/>
      <c r="I13" s="132" t="s">
        <v>130</v>
      </c>
      <c r="J13" s="132"/>
    </row>
    <row r="14" spans="1:10" ht="66.75" customHeight="1">
      <c r="A14" s="125" t="s">
        <v>23</v>
      </c>
      <c r="B14" s="125"/>
      <c r="C14" s="125"/>
      <c r="D14" s="125"/>
      <c r="E14" s="125"/>
      <c r="F14" s="125"/>
      <c r="G14" s="126" t="s">
        <v>122</v>
      </c>
      <c r="H14" s="126"/>
      <c r="I14" s="126" t="s">
        <v>110</v>
      </c>
      <c r="J14" s="126"/>
    </row>
    <row r="15" spans="1:10" ht="34.5" customHeight="1">
      <c r="A15" s="131" t="s">
        <v>132</v>
      </c>
      <c r="B15" s="131"/>
      <c r="C15" s="141" t="s">
        <v>131</v>
      </c>
      <c r="D15" s="141"/>
      <c r="E15" s="142" t="s">
        <v>155</v>
      </c>
      <c r="F15" s="129"/>
      <c r="G15" s="137" t="s">
        <v>133</v>
      </c>
      <c r="H15" s="138"/>
      <c r="I15" s="139">
        <v>22201100000</v>
      </c>
      <c r="J15" s="139"/>
    </row>
    <row r="16" spans="1:10" ht="66.75" customHeight="1">
      <c r="A16" s="114" t="s">
        <v>124</v>
      </c>
      <c r="B16" s="114"/>
      <c r="C16" s="114" t="s">
        <v>125</v>
      </c>
      <c r="D16" s="114"/>
      <c r="E16" s="114" t="s">
        <v>126</v>
      </c>
      <c r="F16" s="114"/>
      <c r="G16" s="126" t="s">
        <v>123</v>
      </c>
      <c r="H16" s="126"/>
      <c r="I16" s="126" t="s">
        <v>111</v>
      </c>
      <c r="J16" s="126"/>
    </row>
    <row r="17" spans="1:10" ht="9" customHeight="1">
      <c r="A17" s="3"/>
      <c r="B17" s="3"/>
      <c r="C17" s="3"/>
      <c r="D17" s="3"/>
      <c r="E17" s="3"/>
      <c r="F17" s="3"/>
      <c r="G17" s="10"/>
      <c r="H17" s="10"/>
      <c r="I17" s="10"/>
      <c r="J17" s="10"/>
    </row>
    <row r="18" spans="1:10" ht="15.75">
      <c r="A18" s="140" t="s">
        <v>167</v>
      </c>
      <c r="B18" s="140"/>
      <c r="C18" s="140"/>
      <c r="D18" s="140"/>
      <c r="E18" s="140"/>
      <c r="F18" s="140"/>
      <c r="G18" s="140"/>
      <c r="H18" s="140"/>
      <c r="I18" s="140"/>
      <c r="J18" s="140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116" t="s">
        <v>95</v>
      </c>
      <c r="B20" s="116"/>
      <c r="C20" s="116"/>
      <c r="D20" s="116"/>
      <c r="E20" s="116"/>
      <c r="F20" s="116"/>
      <c r="G20" s="116"/>
      <c r="H20" s="116"/>
      <c r="I20" s="116"/>
      <c r="J20" s="116"/>
    </row>
    <row r="21" spans="1:10" ht="42" customHeight="1">
      <c r="A21" s="133" t="s">
        <v>134</v>
      </c>
      <c r="B21" s="134"/>
      <c r="C21" s="134"/>
      <c r="D21" s="134"/>
      <c r="E21" s="134"/>
      <c r="F21" s="134"/>
      <c r="G21" s="134"/>
      <c r="H21" s="134"/>
      <c r="I21" s="134"/>
      <c r="J21" s="134"/>
    </row>
    <row r="22" spans="1:10" ht="21.75" customHeight="1">
      <c r="A22" s="116" t="s">
        <v>96</v>
      </c>
      <c r="B22" s="116"/>
      <c r="C22" s="116"/>
      <c r="D22" s="116"/>
      <c r="E22" s="116"/>
      <c r="F22" s="116"/>
      <c r="G22" s="116"/>
      <c r="H22" s="116"/>
      <c r="I22" s="116"/>
      <c r="J22" s="116"/>
    </row>
    <row r="23" spans="1:10" ht="18" customHeight="1">
      <c r="A23" s="37" t="s">
        <v>135</v>
      </c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8" customHeight="1">
      <c r="A24" s="37" t="s">
        <v>136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" customHeight="1">
      <c r="A25" s="136"/>
      <c r="B25" s="136"/>
      <c r="C25" s="136"/>
      <c r="D25" s="136"/>
      <c r="E25" s="136"/>
      <c r="F25" s="136"/>
      <c r="G25" s="136"/>
      <c r="H25" s="136"/>
      <c r="I25" s="136"/>
      <c r="J25" s="136"/>
    </row>
    <row r="26" spans="1:10" ht="26.25" customHeight="1">
      <c r="A26" s="116" t="s">
        <v>97</v>
      </c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131.25" customHeight="1">
      <c r="A27" s="135" t="s">
        <v>230</v>
      </c>
      <c r="B27" s="135"/>
      <c r="C27" s="135"/>
      <c r="D27" s="135"/>
      <c r="E27" s="135"/>
      <c r="F27" s="135"/>
      <c r="G27" s="135"/>
      <c r="H27" s="135"/>
      <c r="I27" s="135"/>
      <c r="J27" s="135"/>
    </row>
    <row r="28" spans="1:2" ht="15.75">
      <c r="A28" s="2"/>
      <c r="B28" s="2"/>
    </row>
    <row r="30" spans="1:2" ht="15.75">
      <c r="A30" s="2"/>
      <c r="B30" s="2"/>
    </row>
  </sheetData>
  <sheetProtection/>
  <mergeCells count="35">
    <mergeCell ref="A18:J18"/>
    <mergeCell ref="A26:J26"/>
    <mergeCell ref="A14:F14"/>
    <mergeCell ref="A20:J20"/>
    <mergeCell ref="G14:H14"/>
    <mergeCell ref="C16:D16"/>
    <mergeCell ref="E16:F16"/>
    <mergeCell ref="A15:B15"/>
    <mergeCell ref="C15:D15"/>
    <mergeCell ref="E15:F15"/>
    <mergeCell ref="A21:J21"/>
    <mergeCell ref="G11:H11"/>
    <mergeCell ref="A27:J27"/>
    <mergeCell ref="A22:J22"/>
    <mergeCell ref="A25:J25"/>
    <mergeCell ref="A13:F13"/>
    <mergeCell ref="I14:J14"/>
    <mergeCell ref="G15:H15"/>
    <mergeCell ref="I15:J15"/>
    <mergeCell ref="G16:H16"/>
    <mergeCell ref="I16:J16"/>
    <mergeCell ref="A16:B16"/>
    <mergeCell ref="G10:H10"/>
    <mergeCell ref="A7:J7"/>
    <mergeCell ref="A10:F10"/>
    <mergeCell ref="A11:F11"/>
    <mergeCell ref="I11:J11"/>
    <mergeCell ref="G13:H13"/>
    <mergeCell ref="I13:J13"/>
    <mergeCell ref="H5:J5"/>
    <mergeCell ref="I10:J10"/>
    <mergeCell ref="H1:J1"/>
    <mergeCell ref="H2:J2"/>
    <mergeCell ref="H3:J3"/>
    <mergeCell ref="H4:J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A10">
      <selection activeCell="K8" sqref="K8"/>
    </sheetView>
  </sheetViews>
  <sheetFormatPr defaultColWidth="9.140625" defaultRowHeight="15"/>
  <cols>
    <col min="1" max="1" width="10.7109375" style="0" customWidth="1"/>
    <col min="2" max="2" width="21.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5.140625" style="0" customWidth="1"/>
    <col min="7" max="7" width="14.140625" style="0" customWidth="1"/>
    <col min="8" max="8" width="17.57421875" style="0" customWidth="1"/>
    <col min="9" max="10" width="16.00390625" style="0" customWidth="1"/>
    <col min="11" max="11" width="11.7109375" style="0" customWidth="1"/>
    <col min="12" max="12" width="14.7109375" style="0" customWidth="1"/>
    <col min="13" max="13" width="14.421875" style="0" customWidth="1"/>
    <col min="14" max="14" width="16.8515625" style="0" customWidth="1"/>
  </cols>
  <sheetData>
    <row r="1" spans="1:13" ht="15.75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ht="10.5" customHeight="1"/>
    <row r="3" spans="1:13" ht="15.75">
      <c r="A3" s="140" t="s">
        <v>168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ht="15.75">
      <c r="N4" s="36" t="s">
        <v>19</v>
      </c>
    </row>
    <row r="5" spans="1:14" ht="15.75" customHeight="1">
      <c r="A5" s="144" t="s">
        <v>24</v>
      </c>
      <c r="B5" s="144" t="s">
        <v>4</v>
      </c>
      <c r="C5" s="143" t="s">
        <v>169</v>
      </c>
      <c r="D5" s="143"/>
      <c r="E5" s="143"/>
      <c r="F5" s="143"/>
      <c r="G5" s="143" t="s">
        <v>170</v>
      </c>
      <c r="H5" s="143"/>
      <c r="I5" s="143"/>
      <c r="J5" s="143"/>
      <c r="K5" s="143" t="s">
        <v>171</v>
      </c>
      <c r="L5" s="143"/>
      <c r="M5" s="143"/>
      <c r="N5" s="143"/>
    </row>
    <row r="6" spans="1:14" ht="54.75" customHeight="1">
      <c r="A6" s="144"/>
      <c r="B6" s="144"/>
      <c r="C6" s="14" t="s">
        <v>25</v>
      </c>
      <c r="D6" s="14" t="s">
        <v>26</v>
      </c>
      <c r="E6" s="14" t="s">
        <v>27</v>
      </c>
      <c r="F6" s="16" t="s">
        <v>34</v>
      </c>
      <c r="G6" s="14" t="s">
        <v>25</v>
      </c>
      <c r="H6" s="14" t="s">
        <v>26</v>
      </c>
      <c r="I6" s="14" t="s">
        <v>27</v>
      </c>
      <c r="J6" s="14" t="s">
        <v>33</v>
      </c>
      <c r="K6" s="14" t="s">
        <v>25</v>
      </c>
      <c r="L6" s="14" t="s">
        <v>26</v>
      </c>
      <c r="M6" s="14" t="s">
        <v>27</v>
      </c>
      <c r="N6" s="14" t="s">
        <v>36</v>
      </c>
    </row>
    <row r="7" spans="1:14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ht="51.75" customHeight="1">
      <c r="A8" s="14"/>
      <c r="B8" s="15" t="s">
        <v>28</v>
      </c>
      <c r="C8" s="57"/>
      <c r="D8" s="57" t="s">
        <v>29</v>
      </c>
      <c r="E8" s="57" t="s">
        <v>29</v>
      </c>
      <c r="F8" s="57"/>
      <c r="G8" s="57">
        <f>'Форма 2021-2 П.6'!G8</f>
        <v>500000</v>
      </c>
      <c r="H8" s="57" t="s">
        <v>29</v>
      </c>
      <c r="I8" s="57" t="s">
        <v>29</v>
      </c>
      <c r="J8" s="57">
        <f>G8</f>
        <v>500000</v>
      </c>
      <c r="K8" s="57">
        <f>'Форма 2021-2 П.6'!K8</f>
        <v>550000</v>
      </c>
      <c r="L8" s="57" t="s">
        <v>29</v>
      </c>
      <c r="M8" s="57" t="s">
        <v>29</v>
      </c>
      <c r="N8" s="57">
        <f>K8</f>
        <v>550000</v>
      </c>
    </row>
    <row r="9" spans="1:14" ht="75" customHeight="1">
      <c r="A9" s="14"/>
      <c r="B9" s="15" t="s">
        <v>31</v>
      </c>
      <c r="C9" s="57" t="s">
        <v>29</v>
      </c>
      <c r="D9" s="57"/>
      <c r="E9" s="57"/>
      <c r="F9" s="57"/>
      <c r="G9" s="57" t="s">
        <v>29</v>
      </c>
      <c r="H9" s="57"/>
      <c r="I9" s="57"/>
      <c r="J9" s="57"/>
      <c r="K9" s="57" t="s">
        <v>29</v>
      </c>
      <c r="L9" s="57"/>
      <c r="M9" s="57"/>
      <c r="N9" s="57"/>
    </row>
    <row r="10" spans="1:14" ht="70.5" customHeight="1">
      <c r="A10" s="14"/>
      <c r="B10" s="15" t="s">
        <v>32</v>
      </c>
      <c r="C10" s="57" t="s">
        <v>29</v>
      </c>
      <c r="D10" s="57">
        <f>'Форма 2021-2 П.6'!D10</f>
        <v>23448704.490000002</v>
      </c>
      <c r="E10" s="57">
        <f>D10</f>
        <v>23448704.490000002</v>
      </c>
      <c r="F10" s="57">
        <f>D10</f>
        <v>23448704.490000002</v>
      </c>
      <c r="G10" s="57" t="s">
        <v>29</v>
      </c>
      <c r="H10" s="57">
        <f>'Форма 2021-2 П.6'!H10</f>
        <v>18172317</v>
      </c>
      <c r="I10" s="57">
        <f>H10</f>
        <v>18172317</v>
      </c>
      <c r="J10" s="57">
        <f>H10</f>
        <v>18172317</v>
      </c>
      <c r="K10" s="57" t="s">
        <v>29</v>
      </c>
      <c r="L10" s="57">
        <f>'Форма 2021-2 П.6'!L10</f>
        <v>13120761</v>
      </c>
      <c r="M10" s="57">
        <f>L10</f>
        <v>13120761</v>
      </c>
      <c r="N10" s="57">
        <f>L10</f>
        <v>13120761</v>
      </c>
    </row>
    <row r="11" spans="1:14" ht="48.75" customHeight="1">
      <c r="A11" s="14"/>
      <c r="B11" s="15" t="s">
        <v>30</v>
      </c>
      <c r="C11" s="57" t="s">
        <v>29</v>
      </c>
      <c r="D11" s="57"/>
      <c r="E11" s="57"/>
      <c r="F11" s="57"/>
      <c r="G11" s="57" t="s">
        <v>29</v>
      </c>
      <c r="H11" s="57"/>
      <c r="I11" s="57"/>
      <c r="J11" s="57"/>
      <c r="K11" s="57" t="s">
        <v>29</v>
      </c>
      <c r="L11" s="57"/>
      <c r="M11" s="57"/>
      <c r="N11" s="57"/>
    </row>
    <row r="12" spans="1:14" ht="21" customHeight="1">
      <c r="A12" s="14"/>
      <c r="B12" s="14" t="s">
        <v>17</v>
      </c>
      <c r="C12" s="57">
        <f>C8</f>
        <v>0</v>
      </c>
      <c r="D12" s="57">
        <f>D10</f>
        <v>23448704.490000002</v>
      </c>
      <c r="E12" s="57">
        <f>E10</f>
        <v>23448704.490000002</v>
      </c>
      <c r="F12" s="57">
        <f>F10</f>
        <v>23448704.490000002</v>
      </c>
      <c r="G12" s="57">
        <f>G8</f>
        <v>500000</v>
      </c>
      <c r="H12" s="57">
        <f>H10</f>
        <v>18172317</v>
      </c>
      <c r="I12" s="57">
        <f>I10</f>
        <v>18172317</v>
      </c>
      <c r="J12" s="57">
        <f>J8+J10</f>
        <v>18672317</v>
      </c>
      <c r="K12" s="57">
        <f>K8</f>
        <v>550000</v>
      </c>
      <c r="L12" s="57">
        <f>L10</f>
        <v>13120761</v>
      </c>
      <c r="M12" s="57">
        <f>M10</f>
        <v>13120761</v>
      </c>
      <c r="N12" s="57">
        <f>N10+N8</f>
        <v>13670761</v>
      </c>
    </row>
    <row r="14" spans="1:13" ht="15.75">
      <c r="A14" s="140" t="s">
        <v>172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</row>
    <row r="15" ht="15.75">
      <c r="N15" s="36" t="s">
        <v>19</v>
      </c>
    </row>
    <row r="16" spans="1:14" ht="15" customHeight="1">
      <c r="A16" s="144" t="s">
        <v>24</v>
      </c>
      <c r="B16" s="144" t="s">
        <v>4</v>
      </c>
      <c r="C16" s="153" t="s">
        <v>94</v>
      </c>
      <c r="D16" s="153"/>
      <c r="E16" s="153"/>
      <c r="F16" s="153"/>
      <c r="G16" s="153"/>
      <c r="H16" s="153"/>
      <c r="I16" s="150" t="s">
        <v>173</v>
      </c>
      <c r="J16" s="151"/>
      <c r="K16" s="151"/>
      <c r="L16" s="151"/>
      <c r="M16" s="151"/>
      <c r="N16" s="152"/>
    </row>
    <row r="17" spans="1:14" ht="15" customHeight="1">
      <c r="A17" s="144"/>
      <c r="B17" s="144"/>
      <c r="C17" s="147" t="s">
        <v>25</v>
      </c>
      <c r="D17" s="147"/>
      <c r="E17" s="147" t="s">
        <v>26</v>
      </c>
      <c r="F17" s="147"/>
      <c r="G17" s="147" t="s">
        <v>27</v>
      </c>
      <c r="H17" s="147" t="s">
        <v>34</v>
      </c>
      <c r="I17" s="147" t="s">
        <v>25</v>
      </c>
      <c r="J17" s="147"/>
      <c r="K17" s="147" t="s">
        <v>26</v>
      </c>
      <c r="L17" s="147"/>
      <c r="M17" s="147" t="s">
        <v>27</v>
      </c>
      <c r="N17" s="147" t="s">
        <v>35</v>
      </c>
    </row>
    <row r="18" spans="1:14" ht="33.75" customHeight="1">
      <c r="A18" s="144"/>
      <c r="B18" s="144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</row>
    <row r="19" spans="1:14" ht="15.75">
      <c r="A19" s="14">
        <v>1</v>
      </c>
      <c r="B19" s="14">
        <v>2</v>
      </c>
      <c r="C19" s="146">
        <v>3</v>
      </c>
      <c r="D19" s="146"/>
      <c r="E19" s="146">
        <v>4</v>
      </c>
      <c r="F19" s="146"/>
      <c r="G19" s="18">
        <v>5</v>
      </c>
      <c r="H19" s="18">
        <v>6</v>
      </c>
      <c r="I19" s="146">
        <v>7</v>
      </c>
      <c r="J19" s="146"/>
      <c r="K19" s="146">
        <v>8</v>
      </c>
      <c r="L19" s="146"/>
      <c r="M19" s="18">
        <v>9</v>
      </c>
      <c r="N19" s="18">
        <v>10</v>
      </c>
    </row>
    <row r="20" spans="1:14" ht="52.5" customHeight="1">
      <c r="A20" s="14"/>
      <c r="B20" s="15" t="s">
        <v>28</v>
      </c>
      <c r="C20" s="145">
        <f>'Форма 2021-2 П.6'!C26:D26</f>
        <v>584100</v>
      </c>
      <c r="D20" s="145"/>
      <c r="E20" s="145" t="s">
        <v>29</v>
      </c>
      <c r="F20" s="145"/>
      <c r="G20" s="103" t="s">
        <v>29</v>
      </c>
      <c r="H20" s="103">
        <f>C20</f>
        <v>584100</v>
      </c>
      <c r="I20" s="145">
        <f>'Форма 2021-2 П.6'!I26:J26</f>
        <v>615057</v>
      </c>
      <c r="J20" s="145"/>
      <c r="K20" s="145" t="s">
        <v>29</v>
      </c>
      <c r="L20" s="145"/>
      <c r="M20" s="103" t="s">
        <v>29</v>
      </c>
      <c r="N20" s="103">
        <f>I20</f>
        <v>615057</v>
      </c>
    </row>
    <row r="21" spans="1:14" ht="70.5" customHeight="1">
      <c r="A21" s="14"/>
      <c r="B21" s="15" t="s">
        <v>31</v>
      </c>
      <c r="C21" s="145" t="s">
        <v>29</v>
      </c>
      <c r="D21" s="145"/>
      <c r="E21" s="145"/>
      <c r="F21" s="145"/>
      <c r="G21" s="103"/>
      <c r="H21" s="103"/>
      <c r="I21" s="145" t="s">
        <v>29</v>
      </c>
      <c r="J21" s="145"/>
      <c r="K21" s="145"/>
      <c r="L21" s="145"/>
      <c r="M21" s="103"/>
      <c r="N21" s="103"/>
    </row>
    <row r="22" spans="1:14" ht="66.75" customHeight="1">
      <c r="A22" s="14"/>
      <c r="B22" s="15" t="s">
        <v>32</v>
      </c>
      <c r="C22" s="145" t="s">
        <v>29</v>
      </c>
      <c r="D22" s="145"/>
      <c r="E22" s="145">
        <f>'Форма 2021-2 П.6'!E28:F28</f>
        <v>13878706</v>
      </c>
      <c r="F22" s="145"/>
      <c r="G22" s="103">
        <f>E22</f>
        <v>13878706</v>
      </c>
      <c r="H22" s="103">
        <f>E22</f>
        <v>13878706</v>
      </c>
      <c r="I22" s="145" t="s">
        <v>29</v>
      </c>
      <c r="J22" s="145"/>
      <c r="K22" s="145">
        <f>'Форма 2021-2 П.6'!K27:L27</f>
        <v>14614278</v>
      </c>
      <c r="L22" s="145"/>
      <c r="M22" s="103">
        <f>K22</f>
        <v>14614278</v>
      </c>
      <c r="N22" s="103">
        <f>K22</f>
        <v>14614278</v>
      </c>
    </row>
    <row r="23" spans="1:14" ht="38.25" customHeight="1">
      <c r="A23" s="14"/>
      <c r="B23" s="15" t="s">
        <v>30</v>
      </c>
      <c r="C23" s="145" t="s">
        <v>29</v>
      </c>
      <c r="D23" s="145"/>
      <c r="E23" s="145"/>
      <c r="F23" s="145"/>
      <c r="G23" s="103"/>
      <c r="H23" s="103"/>
      <c r="I23" s="145" t="s">
        <v>29</v>
      </c>
      <c r="J23" s="145"/>
      <c r="K23" s="145"/>
      <c r="L23" s="145"/>
      <c r="M23" s="103"/>
      <c r="N23" s="103"/>
    </row>
    <row r="24" spans="1:14" ht="18" customHeight="1">
      <c r="A24" s="14"/>
      <c r="B24" s="14" t="s">
        <v>17</v>
      </c>
      <c r="C24" s="148">
        <f>C20</f>
        <v>584100</v>
      </c>
      <c r="D24" s="149"/>
      <c r="E24" s="145">
        <f>E22</f>
        <v>13878706</v>
      </c>
      <c r="F24" s="145"/>
      <c r="G24" s="103">
        <f>G22</f>
        <v>13878706</v>
      </c>
      <c r="H24" s="103">
        <f>H22+H20</f>
        <v>14462806</v>
      </c>
      <c r="I24" s="145">
        <f>I20</f>
        <v>615057</v>
      </c>
      <c r="J24" s="145"/>
      <c r="K24" s="145">
        <f>K22</f>
        <v>14614278</v>
      </c>
      <c r="L24" s="145"/>
      <c r="M24" s="103">
        <f>M22</f>
        <v>14614278</v>
      </c>
      <c r="N24" s="103">
        <f>N22+N20</f>
        <v>15229335</v>
      </c>
    </row>
  </sheetData>
  <sheetProtection/>
  <mergeCells count="45">
    <mergeCell ref="A14:M14"/>
    <mergeCell ref="M17:M18"/>
    <mergeCell ref="N17:N18"/>
    <mergeCell ref="K17:L18"/>
    <mergeCell ref="I17:J18"/>
    <mergeCell ref="I16:N16"/>
    <mergeCell ref="A16:A18"/>
    <mergeCell ref="B16:B18"/>
    <mergeCell ref="C16:H16"/>
    <mergeCell ref="H17:H18"/>
    <mergeCell ref="C24:D24"/>
    <mergeCell ref="I24:J24"/>
    <mergeCell ref="K20:L20"/>
    <mergeCell ref="K21:L21"/>
    <mergeCell ref="K22:L22"/>
    <mergeCell ref="K23:L23"/>
    <mergeCell ref="K24:L24"/>
    <mergeCell ref="I20:J20"/>
    <mergeCell ref="C20:D20"/>
    <mergeCell ref="C21:D21"/>
    <mergeCell ref="C17:D18"/>
    <mergeCell ref="C19:D19"/>
    <mergeCell ref="E20:F20"/>
    <mergeCell ref="C23:D23"/>
    <mergeCell ref="E21:F21"/>
    <mergeCell ref="C22:D22"/>
    <mergeCell ref="E22:F22"/>
    <mergeCell ref="E24:F24"/>
    <mergeCell ref="I19:J19"/>
    <mergeCell ref="K19:L19"/>
    <mergeCell ref="E19:F19"/>
    <mergeCell ref="I21:J21"/>
    <mergeCell ref="G17:G18"/>
    <mergeCell ref="E17:F18"/>
    <mergeCell ref="I22:J22"/>
    <mergeCell ref="I23:J23"/>
    <mergeCell ref="E23:F23"/>
    <mergeCell ref="A3:M3"/>
    <mergeCell ref="A1:I1"/>
    <mergeCell ref="J1:M1"/>
    <mergeCell ref="C5:F5"/>
    <mergeCell ref="G5:J5"/>
    <mergeCell ref="A5:A6"/>
    <mergeCell ref="B5:B6"/>
    <mergeCell ref="K5:N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7"/>
  <sheetViews>
    <sheetView view="pageBreakPreview" zoomScaleSheetLayoutView="100" zoomScalePageLayoutView="0" workbookViewId="0" topLeftCell="A10">
      <selection activeCell="C26" sqref="C26:N28"/>
    </sheetView>
  </sheetViews>
  <sheetFormatPr defaultColWidth="9.140625" defaultRowHeight="15"/>
  <cols>
    <col min="1" max="1" width="15.00390625" style="0" customWidth="1"/>
    <col min="2" max="2" width="27.57421875" style="0" customWidth="1"/>
    <col min="3" max="3" width="13.00390625" style="0" customWidth="1"/>
    <col min="4" max="4" width="16.140625" style="0" customWidth="1"/>
    <col min="5" max="5" width="16.421875" style="0" customWidth="1"/>
    <col min="6" max="6" width="14.28125" style="0" customWidth="1"/>
    <col min="7" max="7" width="14.00390625" style="0" customWidth="1"/>
    <col min="8" max="8" width="16.421875" style="0" customWidth="1"/>
    <col min="9" max="9" width="16.00390625" style="0" customWidth="1"/>
    <col min="10" max="10" width="15.00390625" style="0" customWidth="1"/>
    <col min="11" max="11" width="13.28125" style="0" customWidth="1"/>
    <col min="12" max="12" width="14.7109375" style="0" customWidth="1"/>
    <col min="13" max="13" width="13.8515625" style="0" customWidth="1"/>
    <col min="14" max="14" width="16.140625" style="0" customWidth="1"/>
  </cols>
  <sheetData>
    <row r="1" spans="1:13" ht="15.75">
      <c r="A1" s="116" t="s">
        <v>37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ht="10.5" customHeight="1"/>
    <row r="3" spans="1:13" ht="15.75">
      <c r="A3" s="140" t="s">
        <v>174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ht="15.75">
      <c r="N4" s="36" t="s">
        <v>19</v>
      </c>
    </row>
    <row r="5" spans="1:14" ht="15.75" customHeight="1">
      <c r="A5" s="144" t="s">
        <v>38</v>
      </c>
      <c r="B5" s="144" t="s">
        <v>4</v>
      </c>
      <c r="C5" s="143" t="s">
        <v>169</v>
      </c>
      <c r="D5" s="143"/>
      <c r="E5" s="143"/>
      <c r="F5" s="143"/>
      <c r="G5" s="143" t="s">
        <v>170</v>
      </c>
      <c r="H5" s="143"/>
      <c r="I5" s="143"/>
      <c r="J5" s="143"/>
      <c r="K5" s="143" t="s">
        <v>171</v>
      </c>
      <c r="L5" s="143"/>
      <c r="M5" s="143"/>
      <c r="N5" s="143"/>
    </row>
    <row r="6" spans="1:14" ht="69.75" customHeight="1">
      <c r="A6" s="144"/>
      <c r="B6" s="144"/>
      <c r="C6" s="14" t="s">
        <v>25</v>
      </c>
      <c r="D6" s="14" t="s">
        <v>26</v>
      </c>
      <c r="E6" s="14" t="s">
        <v>27</v>
      </c>
      <c r="F6" s="16" t="s">
        <v>34</v>
      </c>
      <c r="G6" s="14" t="s">
        <v>25</v>
      </c>
      <c r="H6" s="14" t="s">
        <v>26</v>
      </c>
      <c r="I6" s="14" t="s">
        <v>27</v>
      </c>
      <c r="J6" s="14" t="s">
        <v>33</v>
      </c>
      <c r="K6" s="14" t="s">
        <v>25</v>
      </c>
      <c r="L6" s="14" t="s">
        <v>26</v>
      </c>
      <c r="M6" s="14" t="s">
        <v>27</v>
      </c>
      <c r="N6" s="14" t="s">
        <v>36</v>
      </c>
    </row>
    <row r="7" spans="1:14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ht="34.5" customHeight="1">
      <c r="A8" s="65">
        <v>2240</v>
      </c>
      <c r="B8" s="77" t="s">
        <v>163</v>
      </c>
      <c r="C8" s="57"/>
      <c r="D8" s="57"/>
      <c r="E8" s="57"/>
      <c r="F8" s="57"/>
      <c r="G8" s="57">
        <f>'Форма 2021-2 П.7'!G8</f>
        <v>500000</v>
      </c>
      <c r="H8" s="57"/>
      <c r="I8" s="57"/>
      <c r="J8" s="57">
        <f>G8</f>
        <v>500000</v>
      </c>
      <c r="K8" s="57">
        <f>'Форма 2021-2 П.7'!K8</f>
        <v>550000</v>
      </c>
      <c r="L8" s="57"/>
      <c r="M8" s="57"/>
      <c r="N8" s="57">
        <f>K8</f>
        <v>550000</v>
      </c>
    </row>
    <row r="9" spans="1:14" ht="36" customHeight="1">
      <c r="A9" s="14">
        <v>3132</v>
      </c>
      <c r="B9" s="77" t="s">
        <v>154</v>
      </c>
      <c r="C9" s="57"/>
      <c r="D9" s="57">
        <f>'Форма 2021-2 П.7'!D11</f>
        <v>23448704.490000002</v>
      </c>
      <c r="E9" s="57">
        <f>D9</f>
        <v>23448704.490000002</v>
      </c>
      <c r="F9" s="57">
        <f>D9</f>
        <v>23448704.490000002</v>
      </c>
      <c r="G9" s="57"/>
      <c r="H9" s="57">
        <f>'Форма 2021-2 П.7'!H11</f>
        <v>18172317</v>
      </c>
      <c r="I9" s="57">
        <f>H9</f>
        <v>18172317</v>
      </c>
      <c r="J9" s="57">
        <f>H9</f>
        <v>18172317</v>
      </c>
      <c r="K9" s="57"/>
      <c r="L9" s="57">
        <f>'Форма 2021-2 П.7'!L11</f>
        <v>13120761</v>
      </c>
      <c r="M9" s="57">
        <f>L9</f>
        <v>13120761</v>
      </c>
      <c r="N9" s="57">
        <f>L9</f>
        <v>13120761</v>
      </c>
    </row>
    <row r="10" spans="1:14" ht="18" customHeight="1">
      <c r="A10" s="14"/>
      <c r="B10" s="14" t="s">
        <v>17</v>
      </c>
      <c r="C10" s="57">
        <v>0</v>
      </c>
      <c r="D10" s="57">
        <f>D9</f>
        <v>23448704.490000002</v>
      </c>
      <c r="E10" s="57">
        <f>E9</f>
        <v>23448704.490000002</v>
      </c>
      <c r="F10" s="57">
        <f>F9</f>
        <v>23448704.490000002</v>
      </c>
      <c r="G10" s="57">
        <f>G8</f>
        <v>500000</v>
      </c>
      <c r="H10" s="57">
        <f>H9</f>
        <v>18172317</v>
      </c>
      <c r="I10" s="57">
        <f>I9</f>
        <v>18172317</v>
      </c>
      <c r="J10" s="57">
        <f>J9+J8</f>
        <v>18672317</v>
      </c>
      <c r="K10" s="57">
        <f>K8</f>
        <v>550000</v>
      </c>
      <c r="L10" s="57">
        <f>L9</f>
        <v>13120761</v>
      </c>
      <c r="M10" s="57">
        <f>M9</f>
        <v>13120761</v>
      </c>
      <c r="N10" s="57">
        <f>N9+N8</f>
        <v>13670761</v>
      </c>
    </row>
    <row r="12" spans="1:13" ht="15.75">
      <c r="A12" s="140" t="s">
        <v>175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</row>
    <row r="13" spans="1:14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36" t="s">
        <v>19</v>
      </c>
    </row>
    <row r="14" spans="1:14" ht="20.25" customHeight="1">
      <c r="A14" s="144" t="s">
        <v>39</v>
      </c>
      <c r="B14" s="144" t="s">
        <v>4</v>
      </c>
      <c r="C14" s="143" t="s">
        <v>169</v>
      </c>
      <c r="D14" s="143"/>
      <c r="E14" s="143"/>
      <c r="F14" s="143"/>
      <c r="G14" s="143" t="s">
        <v>170</v>
      </c>
      <c r="H14" s="143"/>
      <c r="I14" s="143"/>
      <c r="J14" s="143"/>
      <c r="K14" s="143" t="s">
        <v>171</v>
      </c>
      <c r="L14" s="143"/>
      <c r="M14" s="143"/>
      <c r="N14" s="143"/>
    </row>
    <row r="15" spans="1:14" ht="57" customHeight="1">
      <c r="A15" s="144"/>
      <c r="B15" s="144"/>
      <c r="C15" s="14" t="s">
        <v>25</v>
      </c>
      <c r="D15" s="14" t="s">
        <v>26</v>
      </c>
      <c r="E15" s="14" t="s">
        <v>27</v>
      </c>
      <c r="F15" s="16" t="s">
        <v>34</v>
      </c>
      <c r="G15" s="14" t="s">
        <v>25</v>
      </c>
      <c r="H15" s="14" t="s">
        <v>26</v>
      </c>
      <c r="I15" s="14" t="s">
        <v>27</v>
      </c>
      <c r="J15" s="14" t="s">
        <v>33</v>
      </c>
      <c r="K15" s="14" t="s">
        <v>25</v>
      </c>
      <c r="L15" s="14" t="s">
        <v>26</v>
      </c>
      <c r="M15" s="14" t="s">
        <v>27</v>
      </c>
      <c r="N15" s="14" t="s">
        <v>36</v>
      </c>
    </row>
    <row r="16" spans="1:14" ht="15" customHeight="1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4">
        <v>12</v>
      </c>
      <c r="M16" s="14">
        <v>13</v>
      </c>
      <c r="N16" s="14">
        <v>14</v>
      </c>
    </row>
    <row r="17" spans="1:14" ht="15.75">
      <c r="A17" s="14"/>
      <c r="B17" s="1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5.75">
      <c r="A18" s="14"/>
      <c r="B18" s="14" t="s">
        <v>17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5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5.75" customHeight="1">
      <c r="A20" s="140" t="s">
        <v>176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9"/>
    </row>
    <row r="21" ht="15.75">
      <c r="N21" s="36" t="s">
        <v>19</v>
      </c>
    </row>
    <row r="22" spans="1:14" ht="15.75" customHeight="1">
      <c r="A22" s="144" t="s">
        <v>38</v>
      </c>
      <c r="B22" s="144" t="s">
        <v>4</v>
      </c>
      <c r="C22" s="153" t="s">
        <v>94</v>
      </c>
      <c r="D22" s="153"/>
      <c r="E22" s="153"/>
      <c r="F22" s="153"/>
      <c r="G22" s="153"/>
      <c r="H22" s="153"/>
      <c r="I22" s="150" t="s">
        <v>173</v>
      </c>
      <c r="J22" s="151"/>
      <c r="K22" s="151"/>
      <c r="L22" s="151"/>
      <c r="M22" s="151"/>
      <c r="N22" s="152"/>
    </row>
    <row r="23" spans="1:14" ht="15">
      <c r="A23" s="144"/>
      <c r="B23" s="144"/>
      <c r="C23" s="147" t="s">
        <v>25</v>
      </c>
      <c r="D23" s="147"/>
      <c r="E23" s="147" t="s">
        <v>26</v>
      </c>
      <c r="F23" s="147"/>
      <c r="G23" s="147" t="s">
        <v>27</v>
      </c>
      <c r="H23" s="147" t="s">
        <v>34</v>
      </c>
      <c r="I23" s="147" t="s">
        <v>25</v>
      </c>
      <c r="J23" s="147"/>
      <c r="K23" s="147" t="s">
        <v>26</v>
      </c>
      <c r="L23" s="147"/>
      <c r="M23" s="147" t="s">
        <v>27</v>
      </c>
      <c r="N23" s="147" t="s">
        <v>35</v>
      </c>
    </row>
    <row r="24" spans="1:14" ht="55.5" customHeight="1">
      <c r="A24" s="144"/>
      <c r="B24" s="144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</row>
    <row r="25" spans="1:14" ht="15.75">
      <c r="A25" s="14">
        <v>1</v>
      </c>
      <c r="B25" s="14">
        <v>2</v>
      </c>
      <c r="C25" s="146">
        <v>3</v>
      </c>
      <c r="D25" s="146"/>
      <c r="E25" s="146">
        <v>4</v>
      </c>
      <c r="F25" s="146"/>
      <c r="G25" s="18">
        <v>5</v>
      </c>
      <c r="H25" s="18">
        <v>6</v>
      </c>
      <c r="I25" s="146">
        <v>7</v>
      </c>
      <c r="J25" s="146"/>
      <c r="K25" s="146">
        <v>8</v>
      </c>
      <c r="L25" s="146"/>
      <c r="M25" s="18">
        <v>9</v>
      </c>
      <c r="N25" s="18">
        <v>10</v>
      </c>
    </row>
    <row r="26" spans="1:14" ht="31.5">
      <c r="A26" s="14">
        <v>2240</v>
      </c>
      <c r="B26" s="77" t="s">
        <v>163</v>
      </c>
      <c r="C26" s="155">
        <f>'Форма 2021-2 П.7'!C21:D21</f>
        <v>584100</v>
      </c>
      <c r="D26" s="156"/>
      <c r="E26" s="155"/>
      <c r="F26" s="156"/>
      <c r="G26" s="68"/>
      <c r="H26" s="68">
        <f>C26</f>
        <v>584100</v>
      </c>
      <c r="I26" s="157">
        <f>'Форма 2021-2 П.7'!I21:J21</f>
        <v>615057</v>
      </c>
      <c r="J26" s="158"/>
      <c r="K26" s="157"/>
      <c r="L26" s="158"/>
      <c r="M26" s="104"/>
      <c r="N26" s="104">
        <f>I26</f>
        <v>615057</v>
      </c>
    </row>
    <row r="27" spans="1:14" ht="39" customHeight="1">
      <c r="A27" s="14">
        <v>3132</v>
      </c>
      <c r="B27" s="15" t="s">
        <v>154</v>
      </c>
      <c r="C27" s="154"/>
      <c r="D27" s="154"/>
      <c r="E27" s="154">
        <f>'Форма 2021-2 П.7'!E23:F23</f>
        <v>13878706</v>
      </c>
      <c r="F27" s="154"/>
      <c r="G27" s="105">
        <f>E27</f>
        <v>13878706</v>
      </c>
      <c r="H27" s="105">
        <f>E27</f>
        <v>13878706</v>
      </c>
      <c r="I27" s="145"/>
      <c r="J27" s="145"/>
      <c r="K27" s="145">
        <f>'Форма 2021-2 П.7'!K23:L23</f>
        <v>14614278</v>
      </c>
      <c r="L27" s="145"/>
      <c r="M27" s="103">
        <f>K27</f>
        <v>14614278</v>
      </c>
      <c r="N27" s="103">
        <f>K27</f>
        <v>14614278</v>
      </c>
    </row>
    <row r="28" spans="1:14" ht="20.25" customHeight="1">
      <c r="A28" s="14"/>
      <c r="B28" s="14" t="s">
        <v>17</v>
      </c>
      <c r="C28" s="154">
        <f>C26</f>
        <v>584100</v>
      </c>
      <c r="D28" s="154"/>
      <c r="E28" s="154">
        <f>E27</f>
        <v>13878706</v>
      </c>
      <c r="F28" s="154"/>
      <c r="G28" s="105">
        <f>G27</f>
        <v>13878706</v>
      </c>
      <c r="H28" s="105">
        <f>H27+H26</f>
        <v>14462806</v>
      </c>
      <c r="I28" s="145">
        <f>I26</f>
        <v>615057</v>
      </c>
      <c r="J28" s="145"/>
      <c r="K28" s="145">
        <f>K27</f>
        <v>14614278</v>
      </c>
      <c r="L28" s="145"/>
      <c r="M28" s="103">
        <f>M27</f>
        <v>14614278</v>
      </c>
      <c r="N28" s="103">
        <f>N27+N26</f>
        <v>15229335</v>
      </c>
    </row>
    <row r="30" spans="1:14" ht="15.75" customHeight="1">
      <c r="A30" s="140" t="s">
        <v>177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9"/>
    </row>
    <row r="31" ht="15.75">
      <c r="N31" s="36" t="s">
        <v>19</v>
      </c>
    </row>
    <row r="32" spans="1:14" ht="15.75" customHeight="1">
      <c r="A32" s="144" t="s">
        <v>39</v>
      </c>
      <c r="B32" s="144" t="s">
        <v>4</v>
      </c>
      <c r="C32" s="153" t="s">
        <v>94</v>
      </c>
      <c r="D32" s="153"/>
      <c r="E32" s="153"/>
      <c r="F32" s="153"/>
      <c r="G32" s="153"/>
      <c r="H32" s="153"/>
      <c r="I32" s="150" t="s">
        <v>173</v>
      </c>
      <c r="J32" s="151"/>
      <c r="K32" s="151"/>
      <c r="L32" s="151"/>
      <c r="M32" s="151"/>
      <c r="N32" s="152"/>
    </row>
    <row r="33" spans="1:14" ht="15">
      <c r="A33" s="144"/>
      <c r="B33" s="144"/>
      <c r="C33" s="147" t="s">
        <v>25</v>
      </c>
      <c r="D33" s="147"/>
      <c r="E33" s="147" t="s">
        <v>26</v>
      </c>
      <c r="F33" s="147"/>
      <c r="G33" s="147" t="s">
        <v>27</v>
      </c>
      <c r="H33" s="147" t="s">
        <v>34</v>
      </c>
      <c r="I33" s="147" t="s">
        <v>25</v>
      </c>
      <c r="J33" s="147"/>
      <c r="K33" s="147" t="s">
        <v>26</v>
      </c>
      <c r="L33" s="147"/>
      <c r="M33" s="147" t="s">
        <v>27</v>
      </c>
      <c r="N33" s="147" t="s">
        <v>35</v>
      </c>
    </row>
    <row r="34" spans="1:14" ht="51" customHeight="1">
      <c r="A34" s="144"/>
      <c r="B34" s="144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</row>
    <row r="35" spans="1:14" ht="15.75">
      <c r="A35" s="14">
        <v>1</v>
      </c>
      <c r="B35" s="14">
        <v>2</v>
      </c>
      <c r="C35" s="146">
        <v>3</v>
      </c>
      <c r="D35" s="146"/>
      <c r="E35" s="146">
        <v>4</v>
      </c>
      <c r="F35" s="146"/>
      <c r="G35" s="18">
        <v>5</v>
      </c>
      <c r="H35" s="18">
        <v>6</v>
      </c>
      <c r="I35" s="146">
        <v>7</v>
      </c>
      <c r="J35" s="146"/>
      <c r="K35" s="146">
        <v>8</v>
      </c>
      <c r="L35" s="146"/>
      <c r="M35" s="18">
        <v>9</v>
      </c>
      <c r="N35" s="18">
        <v>10</v>
      </c>
    </row>
    <row r="36" spans="1:14" ht="15.75">
      <c r="A36" s="14"/>
      <c r="B36" s="15"/>
      <c r="C36" s="159"/>
      <c r="D36" s="159"/>
      <c r="E36" s="159"/>
      <c r="F36" s="159"/>
      <c r="G36" s="19"/>
      <c r="H36" s="19"/>
      <c r="I36" s="159"/>
      <c r="J36" s="159"/>
      <c r="K36" s="159"/>
      <c r="L36" s="159"/>
      <c r="M36" s="19"/>
      <c r="N36" s="19"/>
    </row>
    <row r="37" spans="1:14" ht="15.75">
      <c r="A37" s="14"/>
      <c r="B37" s="14" t="s">
        <v>17</v>
      </c>
      <c r="C37" s="160"/>
      <c r="D37" s="160"/>
      <c r="E37" s="160"/>
      <c r="F37" s="160"/>
      <c r="G37" s="17"/>
      <c r="H37" s="17"/>
      <c r="I37" s="160"/>
      <c r="J37" s="160"/>
      <c r="K37" s="160"/>
      <c r="L37" s="160"/>
      <c r="M37" s="17"/>
      <c r="N37" s="17"/>
    </row>
  </sheetData>
  <sheetProtection/>
  <mergeCells count="68">
    <mergeCell ref="I36:J36"/>
    <mergeCell ref="K36:L36"/>
    <mergeCell ref="C37:D37"/>
    <mergeCell ref="E37:F37"/>
    <mergeCell ref="I37:J37"/>
    <mergeCell ref="K37:L37"/>
    <mergeCell ref="C36:D36"/>
    <mergeCell ref="E36:F36"/>
    <mergeCell ref="K35:L35"/>
    <mergeCell ref="A30:M30"/>
    <mergeCell ref="A32:A34"/>
    <mergeCell ref="B32:B34"/>
    <mergeCell ref="C32:H32"/>
    <mergeCell ref="I32:N32"/>
    <mergeCell ref="I33:J34"/>
    <mergeCell ref="K33:L34"/>
    <mergeCell ref="M33:M34"/>
    <mergeCell ref="N33:N34"/>
    <mergeCell ref="C28:D28"/>
    <mergeCell ref="C35:D35"/>
    <mergeCell ref="E35:F35"/>
    <mergeCell ref="I35:J35"/>
    <mergeCell ref="C33:D34"/>
    <mergeCell ref="E33:F34"/>
    <mergeCell ref="G33:G34"/>
    <mergeCell ref="H33:H34"/>
    <mergeCell ref="K25:L25"/>
    <mergeCell ref="K27:L27"/>
    <mergeCell ref="E28:F28"/>
    <mergeCell ref="I28:J28"/>
    <mergeCell ref="K28:L28"/>
    <mergeCell ref="E26:F26"/>
    <mergeCell ref="I26:J26"/>
    <mergeCell ref="K26:L26"/>
    <mergeCell ref="C27:D27"/>
    <mergeCell ref="E27:F27"/>
    <mergeCell ref="I27:J27"/>
    <mergeCell ref="C25:D25"/>
    <mergeCell ref="E25:F25"/>
    <mergeCell ref="I25:J25"/>
    <mergeCell ref="C26:D26"/>
    <mergeCell ref="K23:L24"/>
    <mergeCell ref="M23:M24"/>
    <mergeCell ref="N23:N24"/>
    <mergeCell ref="A14:A15"/>
    <mergeCell ref="B14:B15"/>
    <mergeCell ref="C14:F14"/>
    <mergeCell ref="G14:J14"/>
    <mergeCell ref="K14:N14"/>
    <mergeCell ref="A20:M20"/>
    <mergeCell ref="A12:M12"/>
    <mergeCell ref="A22:A24"/>
    <mergeCell ref="B22:B24"/>
    <mergeCell ref="C22:H22"/>
    <mergeCell ref="I22:N22"/>
    <mergeCell ref="C23:D24"/>
    <mergeCell ref="E23:F24"/>
    <mergeCell ref="G23:G24"/>
    <mergeCell ref="H23:H24"/>
    <mergeCell ref="I23:J24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23"/>
  <sheetViews>
    <sheetView view="pageBreakPreview" zoomScaleSheetLayoutView="100" zoomScalePageLayoutView="0" workbookViewId="0" topLeftCell="A1">
      <selection activeCell="E13" sqref="E13"/>
    </sheetView>
  </sheetViews>
  <sheetFormatPr defaultColWidth="9.140625" defaultRowHeight="15"/>
  <cols>
    <col min="1" max="1" width="5.28125" style="0" customWidth="1"/>
    <col min="2" max="2" width="40.00390625" style="0" customWidth="1"/>
    <col min="3" max="3" width="13.28125" style="0" customWidth="1"/>
    <col min="4" max="4" width="14.57421875" style="0" customWidth="1"/>
    <col min="5" max="5" width="16.421875" style="0" customWidth="1"/>
    <col min="6" max="6" width="14.28125" style="0" customWidth="1"/>
    <col min="7" max="7" width="14.57421875" style="0" customWidth="1"/>
    <col min="8" max="8" width="16.421875" style="0" customWidth="1"/>
    <col min="9" max="9" width="16.00390625" style="0" customWidth="1"/>
    <col min="10" max="10" width="14.8515625" style="0" customWidth="1"/>
    <col min="11" max="11" width="13.7109375" style="0" customWidth="1"/>
    <col min="12" max="12" width="14.7109375" style="0" customWidth="1"/>
    <col min="13" max="13" width="14.140625" style="0" customWidth="1"/>
    <col min="14" max="14" width="15.28125" style="0" customWidth="1"/>
    <col min="17" max="18" width="11.57421875" style="0" bestFit="1" customWidth="1"/>
  </cols>
  <sheetData>
    <row r="1" spans="1:13" ht="15.75">
      <c r="A1" s="116" t="s">
        <v>40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ht="10.5" customHeight="1"/>
    <row r="3" spans="1:17" ht="15.75">
      <c r="A3" s="140" t="s">
        <v>178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</row>
    <row r="4" ht="15.75">
      <c r="N4" s="36" t="s">
        <v>19</v>
      </c>
    </row>
    <row r="5" spans="1:14" ht="20.25" customHeight="1">
      <c r="A5" s="144" t="s">
        <v>41</v>
      </c>
      <c r="B5" s="144" t="s">
        <v>87</v>
      </c>
      <c r="C5" s="143" t="s">
        <v>169</v>
      </c>
      <c r="D5" s="143"/>
      <c r="E5" s="143"/>
      <c r="F5" s="143"/>
      <c r="G5" s="143" t="s">
        <v>170</v>
      </c>
      <c r="H5" s="143"/>
      <c r="I5" s="143"/>
      <c r="J5" s="143"/>
      <c r="K5" s="143" t="s">
        <v>171</v>
      </c>
      <c r="L5" s="143"/>
      <c r="M5" s="143"/>
      <c r="N5" s="143"/>
    </row>
    <row r="6" spans="1:14" ht="69.75" customHeight="1">
      <c r="A6" s="144"/>
      <c r="B6" s="144"/>
      <c r="C6" s="14" t="s">
        <v>25</v>
      </c>
      <c r="D6" s="14" t="s">
        <v>26</v>
      </c>
      <c r="E6" s="14" t="s">
        <v>27</v>
      </c>
      <c r="F6" s="16" t="s">
        <v>34</v>
      </c>
      <c r="G6" s="14" t="s">
        <v>25</v>
      </c>
      <c r="H6" s="14" t="s">
        <v>26</v>
      </c>
      <c r="I6" s="14" t="s">
        <v>27</v>
      </c>
      <c r="J6" s="14" t="s">
        <v>33</v>
      </c>
      <c r="K6" s="14" t="s">
        <v>25</v>
      </c>
      <c r="L6" s="14" t="s">
        <v>26</v>
      </c>
      <c r="M6" s="14" t="s">
        <v>27</v>
      </c>
      <c r="N6" s="14" t="s">
        <v>36</v>
      </c>
    </row>
    <row r="7" spans="1:14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ht="36" customHeight="1">
      <c r="A8" s="14">
        <v>1</v>
      </c>
      <c r="B8" s="69" t="s">
        <v>222</v>
      </c>
      <c r="C8" s="38"/>
      <c r="D8" s="57">
        <f>'Форма 2021-2 П.8'!F10</f>
        <v>4253365.08</v>
      </c>
      <c r="E8" s="57">
        <f>D8</f>
        <v>4253365.08</v>
      </c>
      <c r="F8" s="57">
        <f>D8</f>
        <v>4253365.08</v>
      </c>
      <c r="G8" s="57">
        <f>'Форма 2021-2 П.8'!H10</f>
        <v>500000</v>
      </c>
      <c r="H8" s="57">
        <f>'Форма 2021-2 П.8'!I10</f>
        <v>3472317</v>
      </c>
      <c r="I8" s="57">
        <f>H8</f>
        <v>3472317</v>
      </c>
      <c r="J8" s="57">
        <f>H8</f>
        <v>3472317</v>
      </c>
      <c r="K8" s="57">
        <f>'Форма 2021-2 П.8'!K10</f>
        <v>550000</v>
      </c>
      <c r="L8" s="57">
        <f>'Форма 2021-2 П.8'!L12</f>
        <v>2409561</v>
      </c>
      <c r="M8" s="57">
        <f>L8</f>
        <v>2409561</v>
      </c>
      <c r="N8" s="57">
        <f>L8+K8</f>
        <v>2959561</v>
      </c>
    </row>
    <row r="9" spans="1:14" ht="51" customHeight="1">
      <c r="A9" s="14">
        <v>2</v>
      </c>
      <c r="B9" s="69" t="s">
        <v>137</v>
      </c>
      <c r="C9" s="38"/>
      <c r="D9" s="57">
        <f>'Форма 2021-2 П.8'!F29</f>
        <v>19195339.41</v>
      </c>
      <c r="E9" s="57">
        <f>D9</f>
        <v>19195339.41</v>
      </c>
      <c r="F9" s="57">
        <f>D9</f>
        <v>19195339.41</v>
      </c>
      <c r="G9" s="57"/>
      <c r="H9" s="57">
        <f>'Форма 2021-2 П.8'!I29</f>
        <v>14200000</v>
      </c>
      <c r="I9" s="57">
        <f>H9</f>
        <v>14200000</v>
      </c>
      <c r="J9" s="57">
        <f>H9</f>
        <v>14200000</v>
      </c>
      <c r="K9" s="57"/>
      <c r="L9" s="57">
        <f>'Форма 2021-2 П.8'!L29</f>
        <v>10658900</v>
      </c>
      <c r="M9" s="57">
        <f>L9</f>
        <v>10658900</v>
      </c>
      <c r="N9" s="57">
        <f>L9</f>
        <v>10658900</v>
      </c>
    </row>
    <row r="10" spans="1:14" ht="54" customHeight="1">
      <c r="A10" s="14">
        <v>3</v>
      </c>
      <c r="B10" s="77" t="s">
        <v>218</v>
      </c>
      <c r="C10" s="38"/>
      <c r="D10" s="57">
        <f>'Форма 2021-2 П.8'!F39</f>
        <v>0</v>
      </c>
      <c r="E10" s="57">
        <f>D10</f>
        <v>0</v>
      </c>
      <c r="F10" s="57">
        <f>D10</f>
        <v>0</v>
      </c>
      <c r="G10" s="57"/>
      <c r="H10" s="57">
        <f>'Форма 2021-2 П.8'!I39</f>
        <v>500000</v>
      </c>
      <c r="I10" s="57">
        <f>H10</f>
        <v>500000</v>
      </c>
      <c r="J10" s="57">
        <f>H10</f>
        <v>500000</v>
      </c>
      <c r="K10" s="57"/>
      <c r="L10" s="57">
        <f>'Форма 2021-2 П.8'!L39</f>
        <v>52300</v>
      </c>
      <c r="M10" s="57">
        <f>L10</f>
        <v>52300</v>
      </c>
      <c r="N10" s="57">
        <f>L10</f>
        <v>52300</v>
      </c>
    </row>
    <row r="11" spans="1:14" ht="18.75" customHeight="1">
      <c r="A11" s="14"/>
      <c r="B11" s="14" t="s">
        <v>17</v>
      </c>
      <c r="C11" s="38"/>
      <c r="D11" s="57">
        <f>SUM(D8:D10)</f>
        <v>23448704.490000002</v>
      </c>
      <c r="E11" s="57">
        <f>SUM(E8:E10)</f>
        <v>23448704.490000002</v>
      </c>
      <c r="F11" s="57">
        <f>SUM(F8:F10)</f>
        <v>23448704.490000002</v>
      </c>
      <c r="G11" s="57">
        <f>G8</f>
        <v>500000</v>
      </c>
      <c r="H11" s="57">
        <f>SUM(H8:H10)</f>
        <v>18172317</v>
      </c>
      <c r="I11" s="57">
        <f>SUM(I8:I10)</f>
        <v>18172317</v>
      </c>
      <c r="J11" s="57">
        <f>SUM(J8:J10)</f>
        <v>18172317</v>
      </c>
      <c r="K11" s="57">
        <f>K8</f>
        <v>550000</v>
      </c>
      <c r="L11" s="57">
        <f>SUM(L8:L10)</f>
        <v>13120761</v>
      </c>
      <c r="M11" s="57">
        <f>SUM(M8:M10)</f>
        <v>13120761</v>
      </c>
      <c r="N11" s="57">
        <f>SUM(N8:N10)</f>
        <v>13670761</v>
      </c>
    </row>
    <row r="13" spans="1:14" ht="15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7" ht="15.75" customHeight="1">
      <c r="A14" s="140" t="s">
        <v>179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</row>
    <row r="15" ht="15.75">
      <c r="N15" s="36" t="s">
        <v>19</v>
      </c>
    </row>
    <row r="16" spans="1:14" ht="21" customHeight="1">
      <c r="A16" s="144" t="s">
        <v>41</v>
      </c>
      <c r="B16" s="144" t="s">
        <v>87</v>
      </c>
      <c r="C16" s="143" t="s">
        <v>94</v>
      </c>
      <c r="D16" s="143"/>
      <c r="E16" s="143"/>
      <c r="F16" s="143"/>
      <c r="G16" s="143"/>
      <c r="H16" s="143"/>
      <c r="I16" s="161" t="s">
        <v>173</v>
      </c>
      <c r="J16" s="162"/>
      <c r="K16" s="162"/>
      <c r="L16" s="162"/>
      <c r="M16" s="162"/>
      <c r="N16" s="163"/>
    </row>
    <row r="17" spans="1:14" ht="15">
      <c r="A17" s="144"/>
      <c r="B17" s="144"/>
      <c r="C17" s="147" t="s">
        <v>25</v>
      </c>
      <c r="D17" s="147"/>
      <c r="E17" s="147" t="s">
        <v>26</v>
      </c>
      <c r="F17" s="147"/>
      <c r="G17" s="147" t="s">
        <v>27</v>
      </c>
      <c r="H17" s="147" t="s">
        <v>34</v>
      </c>
      <c r="I17" s="147" t="s">
        <v>25</v>
      </c>
      <c r="J17" s="147"/>
      <c r="K17" s="147" t="s">
        <v>26</v>
      </c>
      <c r="L17" s="147"/>
      <c r="M17" s="147" t="s">
        <v>27</v>
      </c>
      <c r="N17" s="147" t="s">
        <v>35</v>
      </c>
    </row>
    <row r="18" spans="1:14" ht="55.5" customHeight="1">
      <c r="A18" s="144"/>
      <c r="B18" s="144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</row>
    <row r="19" spans="1:14" ht="21.75" customHeight="1">
      <c r="A19" s="14">
        <v>1</v>
      </c>
      <c r="B19" s="14">
        <v>2</v>
      </c>
      <c r="C19" s="147">
        <v>3</v>
      </c>
      <c r="D19" s="147"/>
      <c r="E19" s="147">
        <v>4</v>
      </c>
      <c r="F19" s="147"/>
      <c r="G19" s="64">
        <v>5</v>
      </c>
      <c r="H19" s="64">
        <v>6</v>
      </c>
      <c r="I19" s="147">
        <v>7</v>
      </c>
      <c r="J19" s="147"/>
      <c r="K19" s="147">
        <v>8</v>
      </c>
      <c r="L19" s="147"/>
      <c r="M19" s="18">
        <v>9</v>
      </c>
      <c r="N19" s="18">
        <v>10</v>
      </c>
    </row>
    <row r="20" spans="1:14" ht="21.75" customHeight="1">
      <c r="A20" s="14"/>
      <c r="B20" s="14"/>
      <c r="C20" s="164"/>
      <c r="D20" s="165"/>
      <c r="E20" s="164"/>
      <c r="F20" s="165"/>
      <c r="G20" s="64"/>
      <c r="H20" s="64"/>
      <c r="I20" s="164"/>
      <c r="J20" s="165"/>
      <c r="K20" s="164"/>
      <c r="L20" s="165"/>
      <c r="M20" s="18"/>
      <c r="N20" s="18"/>
    </row>
    <row r="21" spans="1:18" ht="42" customHeight="1">
      <c r="A21" s="14">
        <v>1</v>
      </c>
      <c r="B21" s="69" t="s">
        <v>222</v>
      </c>
      <c r="C21" s="154">
        <f>K8*1.062</f>
        <v>584100</v>
      </c>
      <c r="D21" s="154"/>
      <c r="E21" s="145">
        <v>2558954</v>
      </c>
      <c r="F21" s="145"/>
      <c r="G21" s="103">
        <f>E21</f>
        <v>2558954</v>
      </c>
      <c r="H21" s="103">
        <f>E21+C21</f>
        <v>3143054</v>
      </c>
      <c r="I21" s="145">
        <f>'Форма 2021-2 П.8'!J56</f>
        <v>615057</v>
      </c>
      <c r="J21" s="145"/>
      <c r="K21" s="145">
        <v>2694579</v>
      </c>
      <c r="L21" s="145"/>
      <c r="M21" s="103">
        <f>K21</f>
        <v>2694579</v>
      </c>
      <c r="N21" s="103">
        <f>K21+I21</f>
        <v>3309636</v>
      </c>
      <c r="Q21" s="84">
        <f>L8*1.062</f>
        <v>2558953.782</v>
      </c>
      <c r="R21" s="84">
        <f>Q21*1.053</f>
        <v>2694578.332446</v>
      </c>
    </row>
    <row r="22" spans="1:18" ht="53.25" customHeight="1">
      <c r="A22" s="14">
        <v>2</v>
      </c>
      <c r="B22" s="69" t="s">
        <v>137</v>
      </c>
      <c r="C22" s="154"/>
      <c r="D22" s="154"/>
      <c r="E22" s="145">
        <v>11319752</v>
      </c>
      <c r="F22" s="145"/>
      <c r="G22" s="103">
        <f>E22</f>
        <v>11319752</v>
      </c>
      <c r="H22" s="103">
        <f>E22</f>
        <v>11319752</v>
      </c>
      <c r="I22" s="145"/>
      <c r="J22" s="145"/>
      <c r="K22" s="145">
        <v>11919699</v>
      </c>
      <c r="L22" s="145"/>
      <c r="M22" s="103">
        <f>K22</f>
        <v>11919699</v>
      </c>
      <c r="N22" s="103">
        <f>K22</f>
        <v>11919699</v>
      </c>
      <c r="Q22" s="84">
        <f>L9*1.062</f>
        <v>11319751.8</v>
      </c>
      <c r="R22" s="84">
        <f>Q22*1.053</f>
        <v>11919698.6454</v>
      </c>
    </row>
    <row r="23" spans="1:14" ht="20.25" customHeight="1">
      <c r="A23" s="14"/>
      <c r="B23" s="14" t="s">
        <v>17</v>
      </c>
      <c r="C23" s="166">
        <f>C21</f>
        <v>584100</v>
      </c>
      <c r="D23" s="166"/>
      <c r="E23" s="145">
        <f>E22+E21</f>
        <v>13878706</v>
      </c>
      <c r="F23" s="145"/>
      <c r="G23" s="103">
        <f>G21+G22</f>
        <v>13878706</v>
      </c>
      <c r="H23" s="103">
        <f>H21+H22</f>
        <v>14462806</v>
      </c>
      <c r="I23" s="145">
        <f>I21</f>
        <v>615057</v>
      </c>
      <c r="J23" s="145"/>
      <c r="K23" s="145">
        <f>K21+K22</f>
        <v>14614278</v>
      </c>
      <c r="L23" s="145"/>
      <c r="M23" s="103">
        <f>M21+M22</f>
        <v>14614278</v>
      </c>
      <c r="N23" s="103">
        <f>N21+N22</f>
        <v>15229335</v>
      </c>
    </row>
  </sheetData>
  <sheetProtection/>
  <mergeCells count="41">
    <mergeCell ref="K23:L23"/>
    <mergeCell ref="E22:F22"/>
    <mergeCell ref="C23:D23"/>
    <mergeCell ref="E23:F23"/>
    <mergeCell ref="I23:J23"/>
    <mergeCell ref="C22:D22"/>
    <mergeCell ref="I22:J22"/>
    <mergeCell ref="K22:L22"/>
    <mergeCell ref="I21:J21"/>
    <mergeCell ref="K19:L19"/>
    <mergeCell ref="K17:L18"/>
    <mergeCell ref="C21:D21"/>
    <mergeCell ref="E21:F21"/>
    <mergeCell ref="C20:D20"/>
    <mergeCell ref="I20:J20"/>
    <mergeCell ref="N17:N18"/>
    <mergeCell ref="C19:D19"/>
    <mergeCell ref="E19:F19"/>
    <mergeCell ref="I19:J19"/>
    <mergeCell ref="C17:D18"/>
    <mergeCell ref="M17:M18"/>
    <mergeCell ref="A14:Q14"/>
    <mergeCell ref="I16:N16"/>
    <mergeCell ref="K5:N5"/>
    <mergeCell ref="K21:L21"/>
    <mergeCell ref="H17:H18"/>
    <mergeCell ref="E17:F18"/>
    <mergeCell ref="G17:G18"/>
    <mergeCell ref="E20:F20"/>
    <mergeCell ref="G5:J5"/>
    <mergeCell ref="K20:L20"/>
    <mergeCell ref="A16:A18"/>
    <mergeCell ref="B16:B18"/>
    <mergeCell ref="C16:H16"/>
    <mergeCell ref="I17:J18"/>
    <mergeCell ref="A1:I1"/>
    <mergeCell ref="J1:M1"/>
    <mergeCell ref="A5:A6"/>
    <mergeCell ref="B5:B6"/>
    <mergeCell ref="C5:F5"/>
    <mergeCell ref="A3:Q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73"/>
  <sheetViews>
    <sheetView view="pageBreakPreview" zoomScaleSheetLayoutView="100" zoomScalePageLayoutView="0" workbookViewId="0" topLeftCell="A59">
      <selection activeCell="B63" sqref="B63"/>
    </sheetView>
  </sheetViews>
  <sheetFormatPr defaultColWidth="9.140625" defaultRowHeight="15"/>
  <cols>
    <col min="1" max="1" width="5.28125" style="0" customWidth="1"/>
    <col min="2" max="2" width="23.42187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4.00390625" style="0" customWidth="1"/>
  </cols>
  <sheetData>
    <row r="1" spans="1:12" ht="15.75">
      <c r="A1" s="116" t="s">
        <v>99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ht="10.5" customHeight="1"/>
    <row r="3" spans="1:12" ht="15.75">
      <c r="A3" s="140" t="s">
        <v>180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ht="15.75">
      <c r="M4" s="36" t="s">
        <v>19</v>
      </c>
    </row>
    <row r="5" spans="1:13" ht="15.75" customHeight="1">
      <c r="A5" s="144" t="s">
        <v>41</v>
      </c>
      <c r="B5" s="144" t="s">
        <v>42</v>
      </c>
      <c r="C5" s="172" t="s">
        <v>43</v>
      </c>
      <c r="D5" s="172" t="s">
        <v>44</v>
      </c>
      <c r="E5" s="143" t="s">
        <v>169</v>
      </c>
      <c r="F5" s="143"/>
      <c r="G5" s="143"/>
      <c r="H5" s="143" t="s">
        <v>170</v>
      </c>
      <c r="I5" s="143"/>
      <c r="J5" s="143"/>
      <c r="K5" s="143" t="s">
        <v>171</v>
      </c>
      <c r="L5" s="143"/>
      <c r="M5" s="143"/>
    </row>
    <row r="6" spans="1:13" ht="69.75" customHeight="1">
      <c r="A6" s="144"/>
      <c r="B6" s="144"/>
      <c r="C6" s="173"/>
      <c r="D6" s="173"/>
      <c r="E6" s="14" t="s">
        <v>25</v>
      </c>
      <c r="F6" s="14" t="s">
        <v>26</v>
      </c>
      <c r="G6" s="16" t="s">
        <v>49</v>
      </c>
      <c r="H6" s="14" t="s">
        <v>25</v>
      </c>
      <c r="I6" s="14" t="s">
        <v>26</v>
      </c>
      <c r="J6" s="14" t="s">
        <v>50</v>
      </c>
      <c r="K6" s="14" t="s">
        <v>25</v>
      </c>
      <c r="L6" s="14" t="s">
        <v>26</v>
      </c>
      <c r="M6" s="14" t="s">
        <v>36</v>
      </c>
    </row>
    <row r="7" spans="1:13" ht="15.75">
      <c r="A7" s="14">
        <v>1</v>
      </c>
      <c r="B7" s="16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</row>
    <row r="8" spans="1:13" ht="22.5" customHeight="1">
      <c r="A8" s="20"/>
      <c r="B8" s="179" t="s">
        <v>197</v>
      </c>
      <c r="C8" s="180"/>
      <c r="D8" s="180"/>
      <c r="E8" s="180"/>
      <c r="F8" s="180"/>
      <c r="G8" s="181"/>
      <c r="H8" s="14"/>
      <c r="I8" s="14"/>
      <c r="J8" s="14"/>
      <c r="K8" s="14"/>
      <c r="L8" s="14"/>
      <c r="M8" s="14"/>
    </row>
    <row r="9" spans="1:13" ht="19.5" customHeight="1">
      <c r="A9" s="20"/>
      <c r="B9" s="23" t="s">
        <v>45</v>
      </c>
      <c r="C9" s="22"/>
      <c r="D9" s="15"/>
      <c r="E9" s="14"/>
      <c r="F9" s="14"/>
      <c r="G9" s="14"/>
      <c r="H9" s="14"/>
      <c r="I9" s="14"/>
      <c r="J9" s="14"/>
      <c r="K9" s="14"/>
      <c r="L9" s="14"/>
      <c r="M9" s="14"/>
    </row>
    <row r="10" spans="1:13" ht="49.5" customHeight="1">
      <c r="A10" s="20"/>
      <c r="B10" s="40" t="s">
        <v>138</v>
      </c>
      <c r="C10" s="47" t="s">
        <v>147</v>
      </c>
      <c r="D10" s="51" t="s">
        <v>150</v>
      </c>
      <c r="E10" s="14"/>
      <c r="F10" s="38">
        <f>F12+F13</f>
        <v>4253365.08</v>
      </c>
      <c r="G10" s="38">
        <f>F10</f>
        <v>4253365.08</v>
      </c>
      <c r="H10" s="38">
        <f>H11</f>
        <v>500000</v>
      </c>
      <c r="I10" s="38">
        <f>I12</f>
        <v>3472317</v>
      </c>
      <c r="J10" s="38">
        <f>I10+H10</f>
        <v>3972317</v>
      </c>
      <c r="K10" s="38">
        <f>K11</f>
        <v>550000</v>
      </c>
      <c r="L10" s="38">
        <f>L12</f>
        <v>2409561</v>
      </c>
      <c r="M10" s="38">
        <f>L10+K10</f>
        <v>2959561</v>
      </c>
    </row>
    <row r="11" spans="1:13" ht="67.5" customHeight="1">
      <c r="A11" s="20"/>
      <c r="B11" s="40" t="s">
        <v>204</v>
      </c>
      <c r="C11" s="47" t="s">
        <v>147</v>
      </c>
      <c r="D11" s="51" t="s">
        <v>150</v>
      </c>
      <c r="E11" s="14"/>
      <c r="F11" s="38"/>
      <c r="G11" s="38"/>
      <c r="H11" s="38">
        <v>500000</v>
      </c>
      <c r="I11" s="38"/>
      <c r="J11" s="38">
        <f>H11</f>
        <v>500000</v>
      </c>
      <c r="K11" s="38">
        <v>550000</v>
      </c>
      <c r="L11" s="38"/>
      <c r="M11" s="38">
        <f>K11+L11</f>
        <v>550000</v>
      </c>
    </row>
    <row r="12" spans="1:13" ht="67.5" customHeight="1">
      <c r="A12" s="20"/>
      <c r="B12" s="40" t="s">
        <v>198</v>
      </c>
      <c r="C12" s="47" t="s">
        <v>147</v>
      </c>
      <c r="D12" s="51" t="s">
        <v>150</v>
      </c>
      <c r="E12" s="14"/>
      <c r="F12" s="38">
        <f>(3982337.31-F13)+140634+130393.77</f>
        <v>4221487.08</v>
      </c>
      <c r="G12" s="38">
        <f>F12</f>
        <v>4221487.08</v>
      </c>
      <c r="H12" s="14"/>
      <c r="I12" s="38">
        <f>3000000+472317</f>
        <v>3472317</v>
      </c>
      <c r="J12" s="38">
        <f>I12</f>
        <v>3472317</v>
      </c>
      <c r="K12" s="38"/>
      <c r="L12" s="38">
        <f>1948000+461561</f>
        <v>2409561</v>
      </c>
      <c r="M12" s="38">
        <f>K12+L12</f>
        <v>2409561</v>
      </c>
    </row>
    <row r="13" spans="1:13" ht="101.25" customHeight="1">
      <c r="A13" s="20"/>
      <c r="B13" s="40" t="s">
        <v>199</v>
      </c>
      <c r="C13" s="47" t="s">
        <v>147</v>
      </c>
      <c r="D13" s="51" t="s">
        <v>150</v>
      </c>
      <c r="E13" s="14"/>
      <c r="F13" s="81">
        <f>1771*18</f>
        <v>31878</v>
      </c>
      <c r="G13" s="38">
        <f>F13</f>
        <v>31878</v>
      </c>
      <c r="H13" s="14"/>
      <c r="I13" s="38"/>
      <c r="J13" s="38"/>
      <c r="K13" s="38"/>
      <c r="L13" s="38"/>
      <c r="M13" s="38"/>
    </row>
    <row r="14" spans="1:13" ht="78" customHeight="1">
      <c r="A14" s="20"/>
      <c r="B14" s="40" t="s">
        <v>205</v>
      </c>
      <c r="C14" s="47" t="s">
        <v>148</v>
      </c>
      <c r="D14" s="52" t="s">
        <v>206</v>
      </c>
      <c r="E14" s="14"/>
      <c r="F14" s="38"/>
      <c r="G14" s="38"/>
      <c r="H14" s="14">
        <v>28</v>
      </c>
      <c r="I14" s="38"/>
      <c r="J14" s="57">
        <f>H14</f>
        <v>28</v>
      </c>
      <c r="K14" s="57">
        <v>16</v>
      </c>
      <c r="L14" s="57"/>
      <c r="M14" s="57">
        <f>K14</f>
        <v>16</v>
      </c>
    </row>
    <row r="15" spans="1:13" ht="99" customHeight="1">
      <c r="A15" s="20"/>
      <c r="B15" s="40" t="s">
        <v>210</v>
      </c>
      <c r="C15" s="47" t="s">
        <v>148</v>
      </c>
      <c r="D15" s="52" t="s">
        <v>206</v>
      </c>
      <c r="E15" s="14"/>
      <c r="F15" s="14">
        <v>73</v>
      </c>
      <c r="G15" s="57">
        <f>F15</f>
        <v>73</v>
      </c>
      <c r="H15" s="14"/>
      <c r="I15" s="14">
        <v>39</v>
      </c>
      <c r="J15" s="57">
        <f>I15</f>
        <v>39</v>
      </c>
      <c r="K15" s="78"/>
      <c r="L15" s="14">
        <f>28+5</f>
        <v>33</v>
      </c>
      <c r="M15" s="57">
        <f>L15</f>
        <v>33</v>
      </c>
    </row>
    <row r="16" spans="1:13" ht="15.75">
      <c r="A16" s="20"/>
      <c r="B16" s="41" t="s">
        <v>46</v>
      </c>
      <c r="C16" s="47"/>
      <c r="D16" s="52"/>
      <c r="E16" s="14"/>
      <c r="F16" s="14"/>
      <c r="G16" s="57"/>
      <c r="H16" s="14"/>
      <c r="I16" s="14"/>
      <c r="J16" s="57"/>
      <c r="K16" s="78"/>
      <c r="L16" s="14"/>
      <c r="M16" s="57"/>
    </row>
    <row r="17" spans="1:13" ht="96.75" customHeight="1">
      <c r="A17" s="20"/>
      <c r="B17" s="40" t="s">
        <v>200</v>
      </c>
      <c r="C17" s="47" t="s">
        <v>148</v>
      </c>
      <c r="D17" s="52" t="s">
        <v>203</v>
      </c>
      <c r="E17" s="14"/>
      <c r="F17" s="14"/>
      <c r="G17" s="57"/>
      <c r="H17" s="14">
        <v>28</v>
      </c>
      <c r="I17" s="14"/>
      <c r="J17" s="57">
        <f>H17</f>
        <v>28</v>
      </c>
      <c r="K17" s="78">
        <v>16</v>
      </c>
      <c r="L17" s="14"/>
      <c r="M17" s="57">
        <f>K17</f>
        <v>16</v>
      </c>
    </row>
    <row r="18" spans="1:13" ht="127.5" customHeight="1">
      <c r="A18" s="20"/>
      <c r="B18" s="40" t="s">
        <v>201</v>
      </c>
      <c r="C18" s="47" t="s">
        <v>148</v>
      </c>
      <c r="D18" s="52" t="s">
        <v>203</v>
      </c>
      <c r="E18" s="14"/>
      <c r="F18" s="14">
        <v>55</v>
      </c>
      <c r="G18" s="57">
        <f>F18</f>
        <v>55</v>
      </c>
      <c r="H18" s="14"/>
      <c r="I18" s="14">
        <v>37</v>
      </c>
      <c r="J18" s="57">
        <f>I18</f>
        <v>37</v>
      </c>
      <c r="K18" s="78"/>
      <c r="L18" s="14">
        <f>28+5</f>
        <v>33</v>
      </c>
      <c r="M18" s="57">
        <f>L18</f>
        <v>33</v>
      </c>
    </row>
    <row r="19" spans="1:13" ht="111.75" customHeight="1">
      <c r="A19" s="20"/>
      <c r="B19" s="40" t="s">
        <v>202</v>
      </c>
      <c r="C19" s="47" t="s">
        <v>148</v>
      </c>
      <c r="D19" s="52" t="s">
        <v>203</v>
      </c>
      <c r="E19" s="14"/>
      <c r="F19" s="14">
        <v>18</v>
      </c>
      <c r="G19" s="57">
        <f>F19</f>
        <v>18</v>
      </c>
      <c r="H19" s="14"/>
      <c r="I19" s="14"/>
      <c r="J19" s="57"/>
      <c r="K19" s="78"/>
      <c r="L19" s="14"/>
      <c r="M19" s="57"/>
    </row>
    <row r="20" spans="1:13" ht="15.75">
      <c r="A20" s="20"/>
      <c r="B20" s="41" t="s">
        <v>47</v>
      </c>
      <c r="C20" s="47"/>
      <c r="D20" s="53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47.25">
      <c r="A21" s="20"/>
      <c r="B21" s="42" t="s">
        <v>207</v>
      </c>
      <c r="C21" s="47" t="s">
        <v>147</v>
      </c>
      <c r="D21" s="51" t="s">
        <v>151</v>
      </c>
      <c r="E21" s="38"/>
      <c r="F21" s="38"/>
      <c r="G21" s="38"/>
      <c r="H21" s="38">
        <f>H11/H14</f>
        <v>17857.14285714286</v>
      </c>
      <c r="I21" s="38"/>
      <c r="J21" s="38">
        <f>H21</f>
        <v>17857.14285714286</v>
      </c>
      <c r="K21" s="38">
        <f>K11/K17</f>
        <v>34375</v>
      </c>
      <c r="L21" s="38"/>
      <c r="M21" s="38">
        <f>K21</f>
        <v>34375</v>
      </c>
    </row>
    <row r="22" spans="1:13" ht="65.25" customHeight="1">
      <c r="A22" s="20"/>
      <c r="B22" s="42" t="s">
        <v>208</v>
      </c>
      <c r="C22" s="47" t="s">
        <v>147</v>
      </c>
      <c r="D22" s="51" t="s">
        <v>151</v>
      </c>
      <c r="E22" s="38"/>
      <c r="F22" s="38">
        <f>F12/F18</f>
        <v>76754.31054545454</v>
      </c>
      <c r="G22" s="38">
        <f>F22</f>
        <v>76754.31054545454</v>
      </c>
      <c r="H22" s="38"/>
      <c r="I22" s="38">
        <f>I12/I18</f>
        <v>93846.4054054054</v>
      </c>
      <c r="J22" s="38">
        <f>I22</f>
        <v>93846.4054054054</v>
      </c>
      <c r="K22" s="38"/>
      <c r="L22" s="38">
        <f>L12/L18</f>
        <v>73017</v>
      </c>
      <c r="M22" s="38">
        <f>L22</f>
        <v>73017</v>
      </c>
    </row>
    <row r="23" spans="1:13" ht="82.5" customHeight="1">
      <c r="A23" s="20"/>
      <c r="B23" s="42" t="s">
        <v>209</v>
      </c>
      <c r="C23" s="47" t="s">
        <v>147</v>
      </c>
      <c r="D23" s="51" t="s">
        <v>151</v>
      </c>
      <c r="E23" s="38"/>
      <c r="F23" s="38">
        <f>F13/F19</f>
        <v>1771</v>
      </c>
      <c r="G23" s="38">
        <f>F23</f>
        <v>1771</v>
      </c>
      <c r="H23" s="38"/>
      <c r="I23" s="38"/>
      <c r="J23" s="38"/>
      <c r="K23" s="38"/>
      <c r="L23" s="38"/>
      <c r="M23" s="38"/>
    </row>
    <row r="24" spans="1:13" ht="15.75">
      <c r="A24" s="20"/>
      <c r="B24" s="41" t="s">
        <v>48</v>
      </c>
      <c r="C24" s="47"/>
      <c r="D24" s="54"/>
      <c r="E24" s="14"/>
      <c r="F24" s="14"/>
      <c r="G24" s="14"/>
      <c r="H24" s="14"/>
      <c r="I24" s="14"/>
      <c r="J24" s="14"/>
      <c r="K24" s="14"/>
      <c r="L24" s="38"/>
      <c r="M24" s="14"/>
    </row>
    <row r="25" spans="1:13" ht="130.5" customHeight="1">
      <c r="A25" s="20"/>
      <c r="B25" s="40" t="s">
        <v>211</v>
      </c>
      <c r="C25" s="47" t="s">
        <v>149</v>
      </c>
      <c r="D25" s="51" t="s">
        <v>151</v>
      </c>
      <c r="E25" s="14"/>
      <c r="F25" s="14"/>
      <c r="G25" s="14"/>
      <c r="H25" s="56">
        <f>H17/H14*100</f>
        <v>100</v>
      </c>
      <c r="I25" s="56"/>
      <c r="J25" s="56">
        <f>H25</f>
        <v>100</v>
      </c>
      <c r="K25" s="56">
        <f>K17/K14*100</f>
        <v>100</v>
      </c>
      <c r="L25" s="56"/>
      <c r="M25" s="56">
        <f>K25</f>
        <v>100</v>
      </c>
    </row>
    <row r="26" spans="1:13" ht="178.5" customHeight="1">
      <c r="A26" s="20"/>
      <c r="B26" s="40" t="s">
        <v>212</v>
      </c>
      <c r="C26" s="47" t="s">
        <v>149</v>
      </c>
      <c r="D26" s="51" t="s">
        <v>151</v>
      </c>
      <c r="E26" s="14"/>
      <c r="F26" s="56">
        <f>(F18+F19)/F15*100</f>
        <v>100</v>
      </c>
      <c r="G26" s="38">
        <f>F26</f>
        <v>100</v>
      </c>
      <c r="H26" s="14"/>
      <c r="I26" s="56">
        <f>I18/I15*100</f>
        <v>94.87179487179486</v>
      </c>
      <c r="J26" s="38">
        <f>I26</f>
        <v>94.87179487179486</v>
      </c>
      <c r="K26" s="56"/>
      <c r="L26" s="38">
        <f>L18/L15*100</f>
        <v>100</v>
      </c>
      <c r="M26" s="38">
        <f>L26</f>
        <v>100</v>
      </c>
    </row>
    <row r="27" spans="1:13" ht="19.5" customHeight="1">
      <c r="A27" s="20"/>
      <c r="B27" s="167" t="s">
        <v>136</v>
      </c>
      <c r="C27" s="168"/>
      <c r="D27" s="168"/>
      <c r="E27" s="168"/>
      <c r="F27" s="168"/>
      <c r="G27" s="169"/>
      <c r="H27" s="14"/>
      <c r="I27" s="14"/>
      <c r="J27" s="14"/>
      <c r="K27" s="14"/>
      <c r="L27" s="14"/>
      <c r="M27" s="14"/>
    </row>
    <row r="28" spans="1:13" ht="15.75">
      <c r="A28" s="14"/>
      <c r="B28" s="43" t="s">
        <v>45</v>
      </c>
      <c r="C28" s="50"/>
      <c r="D28" s="48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47.25">
      <c r="A29" s="14"/>
      <c r="B29" s="45" t="s">
        <v>138</v>
      </c>
      <c r="C29" s="47" t="s">
        <v>147</v>
      </c>
      <c r="D29" s="47" t="s">
        <v>150</v>
      </c>
      <c r="E29" s="14"/>
      <c r="F29" s="38">
        <v>19195339.41</v>
      </c>
      <c r="G29" s="38">
        <f>F29</f>
        <v>19195339.41</v>
      </c>
      <c r="H29" s="14"/>
      <c r="I29" s="38">
        <f>14000000+200000</f>
        <v>14200000</v>
      </c>
      <c r="J29" s="38">
        <f>I29</f>
        <v>14200000</v>
      </c>
      <c r="K29" s="14"/>
      <c r="L29" s="38">
        <v>10658900</v>
      </c>
      <c r="M29" s="38">
        <f>L29</f>
        <v>10658900</v>
      </c>
    </row>
    <row r="30" spans="1:13" ht="78.75">
      <c r="A30" s="14"/>
      <c r="B30" s="45" t="s">
        <v>143</v>
      </c>
      <c r="C30" s="47" t="s">
        <v>148</v>
      </c>
      <c r="D30" s="58" t="s">
        <v>152</v>
      </c>
      <c r="E30" s="14"/>
      <c r="F30" s="14">
        <v>32</v>
      </c>
      <c r="G30" s="57">
        <f>F30</f>
        <v>32</v>
      </c>
      <c r="H30" s="14"/>
      <c r="I30" s="14">
        <v>20</v>
      </c>
      <c r="J30" s="14">
        <f>I30</f>
        <v>20</v>
      </c>
      <c r="K30" s="14"/>
      <c r="L30" s="14">
        <v>12</v>
      </c>
      <c r="M30" s="14">
        <f>L30</f>
        <v>12</v>
      </c>
    </row>
    <row r="31" spans="1:13" ht="15.75">
      <c r="A31" s="20"/>
      <c r="B31" s="41" t="s">
        <v>46</v>
      </c>
      <c r="C31" s="47"/>
      <c r="D31" s="55"/>
      <c r="E31" s="14"/>
      <c r="F31" s="14"/>
      <c r="G31" s="57"/>
      <c r="H31" s="14"/>
      <c r="I31" s="14"/>
      <c r="J31" s="14"/>
      <c r="K31" s="14"/>
      <c r="L31" s="14"/>
      <c r="M31" s="14"/>
    </row>
    <row r="32" spans="1:13" ht="94.5">
      <c r="A32" s="20"/>
      <c r="B32" s="40" t="s">
        <v>213</v>
      </c>
      <c r="C32" s="47" t="s">
        <v>148</v>
      </c>
      <c r="D32" s="52" t="s">
        <v>152</v>
      </c>
      <c r="E32" s="14"/>
      <c r="F32" s="14">
        <v>32</v>
      </c>
      <c r="G32" s="57">
        <f>F32</f>
        <v>32</v>
      </c>
      <c r="H32" s="14"/>
      <c r="I32" s="14">
        <v>20</v>
      </c>
      <c r="J32" s="14">
        <f>I32</f>
        <v>20</v>
      </c>
      <c r="K32" s="14"/>
      <c r="L32" s="14">
        <v>12</v>
      </c>
      <c r="M32" s="14">
        <f>L32</f>
        <v>12</v>
      </c>
    </row>
    <row r="33" spans="1:13" ht="15.75">
      <c r="A33" s="20"/>
      <c r="B33" s="41" t="s">
        <v>47</v>
      </c>
      <c r="C33" s="47"/>
      <c r="D33" s="47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66.75" customHeight="1">
      <c r="A34" s="20"/>
      <c r="B34" s="44" t="s">
        <v>145</v>
      </c>
      <c r="C34" s="47" t="s">
        <v>147</v>
      </c>
      <c r="D34" s="47" t="s">
        <v>151</v>
      </c>
      <c r="E34" s="14"/>
      <c r="F34" s="38">
        <f>F29/F32</f>
        <v>599854.3565625</v>
      </c>
      <c r="G34" s="38">
        <f>F34</f>
        <v>599854.3565625</v>
      </c>
      <c r="H34" s="38"/>
      <c r="I34" s="38">
        <f>I29/I32</f>
        <v>710000</v>
      </c>
      <c r="J34" s="38">
        <f>I34</f>
        <v>710000</v>
      </c>
      <c r="K34" s="38"/>
      <c r="L34" s="38">
        <f>L29/L32</f>
        <v>888241.6666666666</v>
      </c>
      <c r="M34" s="38">
        <f>L34</f>
        <v>888241.6666666666</v>
      </c>
    </row>
    <row r="35" spans="1:13" ht="15.75">
      <c r="A35" s="20"/>
      <c r="B35" s="41" t="s">
        <v>48</v>
      </c>
      <c r="C35" s="47"/>
      <c r="D35" s="47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01.25" customHeight="1">
      <c r="A36" s="20"/>
      <c r="B36" s="40" t="s">
        <v>146</v>
      </c>
      <c r="C36" s="47" t="s">
        <v>149</v>
      </c>
      <c r="D36" s="47" t="s">
        <v>151</v>
      </c>
      <c r="E36" s="14"/>
      <c r="F36" s="56">
        <f>F32/F30*100</f>
        <v>100</v>
      </c>
      <c r="G36" s="56">
        <f>F36</f>
        <v>100</v>
      </c>
      <c r="H36" s="14"/>
      <c r="I36" s="56">
        <f>I32/I30*100</f>
        <v>100</v>
      </c>
      <c r="J36" s="56">
        <f>I36</f>
        <v>100</v>
      </c>
      <c r="K36" s="14"/>
      <c r="L36" s="56">
        <f>L32/L30*100</f>
        <v>100</v>
      </c>
      <c r="M36" s="56">
        <f>L36</f>
        <v>100</v>
      </c>
    </row>
    <row r="37" spans="1:13" ht="24.75" customHeight="1">
      <c r="A37" s="20"/>
      <c r="B37" s="198" t="s">
        <v>219</v>
      </c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200"/>
    </row>
    <row r="38" spans="1:13" ht="15.75">
      <c r="A38" s="20"/>
      <c r="B38" s="43" t="s">
        <v>45</v>
      </c>
      <c r="C38" s="50"/>
      <c r="D38" s="48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51" customHeight="1">
      <c r="A39" s="20"/>
      <c r="B39" s="45" t="s">
        <v>138</v>
      </c>
      <c r="C39" s="47" t="s">
        <v>147</v>
      </c>
      <c r="D39" s="47" t="s">
        <v>150</v>
      </c>
      <c r="E39" s="14"/>
      <c r="F39" s="38"/>
      <c r="G39" s="38"/>
      <c r="H39" s="38"/>
      <c r="I39" s="38">
        <v>500000</v>
      </c>
      <c r="J39" s="38">
        <f>I39</f>
        <v>500000</v>
      </c>
      <c r="K39" s="14"/>
      <c r="L39" s="38">
        <v>52300</v>
      </c>
      <c r="M39" s="38">
        <f>L39</f>
        <v>52300</v>
      </c>
    </row>
    <row r="40" spans="1:13" ht="74.25" customHeight="1">
      <c r="A40" s="20"/>
      <c r="B40" s="45" t="s">
        <v>214</v>
      </c>
      <c r="C40" s="47" t="s">
        <v>148</v>
      </c>
      <c r="D40" s="55" t="s">
        <v>153</v>
      </c>
      <c r="E40" s="14"/>
      <c r="F40" s="14"/>
      <c r="G40" s="14"/>
      <c r="H40" s="14"/>
      <c r="I40" s="14">
        <v>1</v>
      </c>
      <c r="J40" s="14">
        <f>I40</f>
        <v>1</v>
      </c>
      <c r="K40" s="14"/>
      <c r="L40" s="14">
        <v>1</v>
      </c>
      <c r="M40" s="14">
        <f>L40</f>
        <v>1</v>
      </c>
    </row>
    <row r="41" spans="1:13" ht="15.75">
      <c r="A41" s="20"/>
      <c r="B41" s="43" t="s">
        <v>46</v>
      </c>
      <c r="C41" s="47"/>
      <c r="D41" s="55"/>
      <c r="E41" s="14"/>
      <c r="F41" s="14"/>
      <c r="G41" s="14"/>
      <c r="H41" s="14"/>
      <c r="I41" s="14"/>
      <c r="J41" s="14"/>
      <c r="K41" s="14"/>
      <c r="L41" s="14"/>
      <c r="M41" s="14"/>
    </row>
    <row r="42" spans="1:13" ht="69.75" customHeight="1">
      <c r="A42" s="20"/>
      <c r="B42" s="45" t="s">
        <v>215</v>
      </c>
      <c r="C42" s="47" t="s">
        <v>148</v>
      </c>
      <c r="D42" s="55" t="s">
        <v>153</v>
      </c>
      <c r="E42" s="14"/>
      <c r="F42" s="14"/>
      <c r="G42" s="14"/>
      <c r="H42" s="14"/>
      <c r="I42" s="14">
        <v>1</v>
      </c>
      <c r="J42" s="14">
        <f>I42</f>
        <v>1</v>
      </c>
      <c r="K42" s="14"/>
      <c r="L42" s="14">
        <v>1</v>
      </c>
      <c r="M42" s="14">
        <f>L42</f>
        <v>1</v>
      </c>
    </row>
    <row r="43" spans="1:13" ht="18" customHeight="1">
      <c r="A43" s="20"/>
      <c r="B43" s="43" t="s">
        <v>47</v>
      </c>
      <c r="C43" s="47"/>
      <c r="D43" s="47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66" customHeight="1">
      <c r="A44" s="20"/>
      <c r="B44" s="46" t="s">
        <v>216</v>
      </c>
      <c r="C44" s="47" t="s">
        <v>147</v>
      </c>
      <c r="D44" s="47" t="s">
        <v>151</v>
      </c>
      <c r="E44" s="14"/>
      <c r="F44" s="14"/>
      <c r="G44" s="14"/>
      <c r="H44" s="38"/>
      <c r="I44" s="38">
        <f>I39/I42</f>
        <v>500000</v>
      </c>
      <c r="J44" s="38">
        <f>I44</f>
        <v>500000</v>
      </c>
      <c r="K44" s="14"/>
      <c r="L44" s="38">
        <f>L39/L42</f>
        <v>52300</v>
      </c>
      <c r="M44" s="38">
        <f>L44</f>
        <v>52300</v>
      </c>
    </row>
    <row r="45" spans="1:13" ht="15.75">
      <c r="A45" s="20"/>
      <c r="B45" s="43" t="s">
        <v>48</v>
      </c>
      <c r="C45" s="47"/>
      <c r="D45" s="47"/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161.25" customHeight="1">
      <c r="A46" s="20"/>
      <c r="B46" s="77" t="s">
        <v>217</v>
      </c>
      <c r="C46" s="47" t="s">
        <v>149</v>
      </c>
      <c r="D46" s="47" t="s">
        <v>151</v>
      </c>
      <c r="E46" s="14"/>
      <c r="F46" s="56"/>
      <c r="G46" s="56"/>
      <c r="H46" s="14"/>
      <c r="I46" s="56">
        <f>I42/I40*100</f>
        <v>100</v>
      </c>
      <c r="J46" s="56">
        <f>I46</f>
        <v>100</v>
      </c>
      <c r="K46" s="14"/>
      <c r="L46" s="56">
        <f>L42/L40*100</f>
        <v>100</v>
      </c>
      <c r="M46" s="56">
        <f>L46</f>
        <v>100</v>
      </c>
    </row>
    <row r="48" spans="1:13" ht="15.75" customHeight="1">
      <c r="A48" s="140" t="s">
        <v>181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9"/>
    </row>
    <row r="49" ht="15.75">
      <c r="M49" s="36" t="s">
        <v>19</v>
      </c>
    </row>
    <row r="50" spans="1:13" ht="15.75" customHeight="1">
      <c r="A50" s="144" t="s">
        <v>41</v>
      </c>
      <c r="B50" s="144" t="s">
        <v>42</v>
      </c>
      <c r="C50" s="172" t="s">
        <v>43</v>
      </c>
      <c r="D50" s="172" t="s">
        <v>44</v>
      </c>
      <c r="E50" s="153" t="s">
        <v>94</v>
      </c>
      <c r="F50" s="153"/>
      <c r="G50" s="153"/>
      <c r="H50" s="153"/>
      <c r="I50" s="153"/>
      <c r="J50" s="151" t="s">
        <v>173</v>
      </c>
      <c r="K50" s="151"/>
      <c r="L50" s="151"/>
      <c r="M50" s="152"/>
    </row>
    <row r="51" spans="1:13" ht="15.75" customHeight="1">
      <c r="A51" s="144"/>
      <c r="B51" s="144"/>
      <c r="C51" s="178"/>
      <c r="D51" s="178"/>
      <c r="E51" s="147" t="s">
        <v>25</v>
      </c>
      <c r="F51" s="147"/>
      <c r="G51" s="174" t="s">
        <v>26</v>
      </c>
      <c r="H51" s="175"/>
      <c r="I51" s="147" t="s">
        <v>49</v>
      </c>
      <c r="J51" s="147" t="s">
        <v>25</v>
      </c>
      <c r="K51" s="147" t="s">
        <v>26</v>
      </c>
      <c r="L51" s="147"/>
      <c r="M51" s="147" t="s">
        <v>93</v>
      </c>
    </row>
    <row r="52" spans="1:13" ht="18" customHeight="1">
      <c r="A52" s="144"/>
      <c r="B52" s="144"/>
      <c r="C52" s="173"/>
      <c r="D52" s="173"/>
      <c r="E52" s="147"/>
      <c r="F52" s="147"/>
      <c r="G52" s="176"/>
      <c r="H52" s="177"/>
      <c r="I52" s="147"/>
      <c r="J52" s="147"/>
      <c r="K52" s="147"/>
      <c r="L52" s="147"/>
      <c r="M52" s="147"/>
    </row>
    <row r="53" spans="1:13" ht="15.75">
      <c r="A53" s="14">
        <v>1</v>
      </c>
      <c r="B53" s="14">
        <v>2</v>
      </c>
      <c r="C53" s="14">
        <v>3</v>
      </c>
      <c r="D53" s="14">
        <v>4</v>
      </c>
      <c r="E53" s="146">
        <v>5</v>
      </c>
      <c r="F53" s="146"/>
      <c r="G53" s="192">
        <v>6</v>
      </c>
      <c r="H53" s="193"/>
      <c r="I53" s="18">
        <v>7</v>
      </c>
      <c r="J53" s="18">
        <v>8</v>
      </c>
      <c r="K53" s="146">
        <v>9</v>
      </c>
      <c r="L53" s="146"/>
      <c r="M53" s="18">
        <v>10</v>
      </c>
    </row>
    <row r="54" spans="1:13" ht="82.5" customHeight="1">
      <c r="A54" s="14"/>
      <c r="B54" s="179" t="s">
        <v>164</v>
      </c>
      <c r="C54" s="180"/>
      <c r="D54" s="181"/>
      <c r="E54" s="192"/>
      <c r="F54" s="193"/>
      <c r="G54" s="192"/>
      <c r="H54" s="193"/>
      <c r="I54" s="18"/>
      <c r="J54" s="18"/>
      <c r="K54" s="188"/>
      <c r="L54" s="189"/>
      <c r="M54" s="18"/>
    </row>
    <row r="55" spans="1:13" ht="17.25" customHeight="1">
      <c r="A55" s="14"/>
      <c r="B55" s="23" t="s">
        <v>45</v>
      </c>
      <c r="C55" s="22"/>
      <c r="D55" s="15"/>
      <c r="E55" s="192"/>
      <c r="F55" s="193"/>
      <c r="G55" s="192"/>
      <c r="H55" s="193"/>
      <c r="I55" s="18"/>
      <c r="J55" s="18"/>
      <c r="K55" s="188"/>
      <c r="L55" s="189"/>
      <c r="M55" s="18"/>
    </row>
    <row r="56" spans="1:13" ht="21.75" customHeight="1">
      <c r="A56" s="14"/>
      <c r="B56" s="40" t="s">
        <v>138</v>
      </c>
      <c r="C56" s="47" t="s">
        <v>147</v>
      </c>
      <c r="D56" s="51" t="s">
        <v>151</v>
      </c>
      <c r="E56" s="196">
        <f>K11*1.062</f>
        <v>584100</v>
      </c>
      <c r="F56" s="197"/>
      <c r="G56" s="194">
        <v>2558954</v>
      </c>
      <c r="H56" s="195"/>
      <c r="I56" s="66">
        <f>G56+E56</f>
        <v>3143054</v>
      </c>
      <c r="J56" s="66">
        <v>615057</v>
      </c>
      <c r="K56" s="190">
        <v>2694579</v>
      </c>
      <c r="L56" s="191"/>
      <c r="M56" s="66">
        <f>K56+J56</f>
        <v>3309636</v>
      </c>
    </row>
    <row r="57" spans="1:13" ht="63">
      <c r="A57" s="14"/>
      <c r="B57" s="40" t="s">
        <v>139</v>
      </c>
      <c r="C57" s="47" t="s">
        <v>148</v>
      </c>
      <c r="D57" s="51" t="s">
        <v>156</v>
      </c>
      <c r="E57" s="164">
        <f>K17</f>
        <v>16</v>
      </c>
      <c r="F57" s="165"/>
      <c r="G57" s="161">
        <f>L18</f>
        <v>33</v>
      </c>
      <c r="H57" s="163"/>
      <c r="I57" s="65">
        <f>G57+E57</f>
        <v>49</v>
      </c>
      <c r="J57" s="65">
        <f>E57</f>
        <v>16</v>
      </c>
      <c r="K57" s="184">
        <f>G57</f>
        <v>33</v>
      </c>
      <c r="L57" s="185"/>
      <c r="M57" s="65">
        <f>K57+J57</f>
        <v>49</v>
      </c>
    </row>
    <row r="58" spans="1:13" ht="15.75">
      <c r="A58" s="14"/>
      <c r="B58" s="41" t="s">
        <v>46</v>
      </c>
      <c r="C58" s="47"/>
      <c r="D58" s="52"/>
      <c r="E58" s="164"/>
      <c r="F58" s="165"/>
      <c r="G58" s="161"/>
      <c r="H58" s="163"/>
      <c r="I58" s="65"/>
      <c r="J58" s="65"/>
      <c r="K58" s="184"/>
      <c r="L58" s="185"/>
      <c r="M58" s="65"/>
    </row>
    <row r="59" spans="1:13" ht="78.75">
      <c r="A59" s="14"/>
      <c r="B59" s="40" t="s">
        <v>140</v>
      </c>
      <c r="C59" s="47" t="s">
        <v>148</v>
      </c>
      <c r="D59" s="51" t="s">
        <v>156</v>
      </c>
      <c r="E59" s="164">
        <f>K17</f>
        <v>16</v>
      </c>
      <c r="F59" s="165"/>
      <c r="G59" s="161">
        <f>L18</f>
        <v>33</v>
      </c>
      <c r="H59" s="163"/>
      <c r="I59" s="65">
        <f>G59+E59</f>
        <v>49</v>
      </c>
      <c r="J59" s="65">
        <v>16</v>
      </c>
      <c r="K59" s="184">
        <v>19</v>
      </c>
      <c r="L59" s="185"/>
      <c r="M59" s="65">
        <f>K59+J59</f>
        <v>35</v>
      </c>
    </row>
    <row r="60" spans="1:13" ht="15.75">
      <c r="A60" s="14"/>
      <c r="B60" s="41" t="s">
        <v>47</v>
      </c>
      <c r="C60" s="47"/>
      <c r="D60" s="53"/>
      <c r="E60" s="192"/>
      <c r="F60" s="193"/>
      <c r="G60" s="161"/>
      <c r="H60" s="163"/>
      <c r="I60" s="65"/>
      <c r="J60" s="65"/>
      <c r="K60" s="184"/>
      <c r="L60" s="185"/>
      <c r="M60" s="65"/>
    </row>
    <row r="61" spans="1:13" ht="47.25">
      <c r="A61" s="14"/>
      <c r="B61" s="42" t="s">
        <v>141</v>
      </c>
      <c r="C61" s="47" t="s">
        <v>147</v>
      </c>
      <c r="D61" s="51" t="s">
        <v>151</v>
      </c>
      <c r="E61" s="182">
        <f>E56/E59</f>
        <v>36506.25</v>
      </c>
      <c r="F61" s="183"/>
      <c r="G61" s="182">
        <f>G56/G59</f>
        <v>77544.06060606061</v>
      </c>
      <c r="H61" s="183"/>
      <c r="I61" s="67">
        <f>E61+G61</f>
        <v>114050.31060606061</v>
      </c>
      <c r="J61" s="67">
        <f>J56/J59</f>
        <v>38441.0625</v>
      </c>
      <c r="K61" s="186">
        <f>K56/K59</f>
        <v>141819.94736842104</v>
      </c>
      <c r="L61" s="187"/>
      <c r="M61" s="67">
        <f>K61+J61</f>
        <v>180261.00986842104</v>
      </c>
    </row>
    <row r="62" spans="1:13" ht="15.75">
      <c r="A62" s="14"/>
      <c r="B62" s="41" t="s">
        <v>48</v>
      </c>
      <c r="C62" s="47"/>
      <c r="D62" s="54"/>
      <c r="E62" s="62"/>
      <c r="F62" s="63"/>
      <c r="G62" s="161"/>
      <c r="H62" s="163"/>
      <c r="I62" s="65"/>
      <c r="J62" s="65"/>
      <c r="K62" s="184"/>
      <c r="L62" s="185"/>
      <c r="M62" s="65"/>
    </row>
    <row r="63" spans="1:13" ht="117" customHeight="1">
      <c r="A63" s="14"/>
      <c r="B63" s="40" t="s">
        <v>142</v>
      </c>
      <c r="C63" s="47" t="s">
        <v>149</v>
      </c>
      <c r="D63" s="51" t="s">
        <v>151</v>
      </c>
      <c r="E63" s="170">
        <f>E59/E57*100</f>
        <v>100</v>
      </c>
      <c r="F63" s="171"/>
      <c r="G63" s="182">
        <f>G59/G57*100</f>
        <v>100</v>
      </c>
      <c r="H63" s="183"/>
      <c r="I63" s="67">
        <f>G63+E63</f>
        <v>200</v>
      </c>
      <c r="J63" s="67">
        <f>J59/J57*100</f>
        <v>100</v>
      </c>
      <c r="K63" s="186">
        <f>K59/K57*100</f>
        <v>57.57575757575758</v>
      </c>
      <c r="L63" s="187"/>
      <c r="M63" s="67">
        <f>K63+J63</f>
        <v>157.57575757575756</v>
      </c>
    </row>
    <row r="64" spans="1:13" ht="42.75" customHeight="1">
      <c r="A64" s="14"/>
      <c r="B64" s="167" t="s">
        <v>136</v>
      </c>
      <c r="C64" s="168"/>
      <c r="D64" s="169"/>
      <c r="E64" s="62"/>
      <c r="F64" s="63"/>
      <c r="G64" s="62"/>
      <c r="H64" s="63"/>
      <c r="I64" s="18"/>
      <c r="J64" s="18"/>
      <c r="K64" s="188"/>
      <c r="L64" s="189"/>
      <c r="M64" s="18"/>
    </row>
    <row r="65" spans="1:13" ht="18.75" customHeight="1">
      <c r="A65" s="14"/>
      <c r="B65" s="43" t="s">
        <v>45</v>
      </c>
      <c r="C65" s="49"/>
      <c r="D65" s="48"/>
      <c r="E65" s="62"/>
      <c r="F65" s="63"/>
      <c r="G65" s="192"/>
      <c r="H65" s="193"/>
      <c r="I65" s="18"/>
      <c r="J65" s="18"/>
      <c r="K65" s="188"/>
      <c r="L65" s="189"/>
      <c r="M65" s="18"/>
    </row>
    <row r="66" spans="1:13" ht="18.75" customHeight="1">
      <c r="A66" s="14"/>
      <c r="B66" s="40" t="s">
        <v>138</v>
      </c>
      <c r="C66" s="47" t="s">
        <v>147</v>
      </c>
      <c r="D66" s="51" t="s">
        <v>151</v>
      </c>
      <c r="E66" s="62"/>
      <c r="F66" s="63"/>
      <c r="G66" s="194">
        <v>11319752</v>
      </c>
      <c r="H66" s="163"/>
      <c r="I66" s="66">
        <f>G66</f>
        <v>11319752</v>
      </c>
      <c r="J66" s="65"/>
      <c r="K66" s="190">
        <v>11919699</v>
      </c>
      <c r="L66" s="191"/>
      <c r="M66" s="66">
        <f>K66</f>
        <v>11919699</v>
      </c>
    </row>
    <row r="67" spans="1:13" ht="81" customHeight="1">
      <c r="A67" s="14"/>
      <c r="B67" s="40" t="s">
        <v>143</v>
      </c>
      <c r="C67" s="47" t="s">
        <v>148</v>
      </c>
      <c r="D67" s="51" t="s">
        <v>156</v>
      </c>
      <c r="E67" s="62"/>
      <c r="F67" s="63"/>
      <c r="G67" s="155">
        <v>12</v>
      </c>
      <c r="H67" s="156"/>
      <c r="I67" s="68">
        <f>G67</f>
        <v>12</v>
      </c>
      <c r="J67" s="65"/>
      <c r="K67" s="184">
        <v>12</v>
      </c>
      <c r="L67" s="185"/>
      <c r="M67" s="65">
        <f>K67</f>
        <v>12</v>
      </c>
    </row>
    <row r="68" spans="1:13" ht="18" customHeight="1">
      <c r="A68" s="14"/>
      <c r="B68" s="41" t="s">
        <v>46</v>
      </c>
      <c r="C68" s="47"/>
      <c r="D68" s="55"/>
      <c r="E68" s="62"/>
      <c r="F68" s="63"/>
      <c r="G68" s="161"/>
      <c r="H68" s="163"/>
      <c r="I68" s="65"/>
      <c r="J68" s="65"/>
      <c r="K68" s="184"/>
      <c r="L68" s="185"/>
      <c r="M68" s="65"/>
    </row>
    <row r="69" spans="1:13" ht="96" customHeight="1">
      <c r="A69" s="14"/>
      <c r="B69" s="40" t="s">
        <v>144</v>
      </c>
      <c r="C69" s="47" t="s">
        <v>148</v>
      </c>
      <c r="D69" s="52" t="s">
        <v>152</v>
      </c>
      <c r="E69" s="62"/>
      <c r="F69" s="63"/>
      <c r="G69" s="161">
        <v>12</v>
      </c>
      <c r="H69" s="163"/>
      <c r="I69" s="65">
        <f>G69</f>
        <v>12</v>
      </c>
      <c r="J69" s="65"/>
      <c r="K69" s="184">
        <v>12</v>
      </c>
      <c r="L69" s="185"/>
      <c r="M69" s="65">
        <f>K69</f>
        <v>12</v>
      </c>
    </row>
    <row r="70" spans="1:13" ht="18" customHeight="1">
      <c r="A70" s="14"/>
      <c r="B70" s="41" t="s">
        <v>47</v>
      </c>
      <c r="C70" s="47"/>
      <c r="D70" s="47"/>
      <c r="E70" s="62"/>
      <c r="F70" s="63"/>
      <c r="G70" s="161"/>
      <c r="H70" s="163"/>
      <c r="I70" s="65"/>
      <c r="J70" s="65"/>
      <c r="K70" s="184"/>
      <c r="L70" s="185"/>
      <c r="M70" s="65"/>
    </row>
    <row r="71" spans="1:13" ht="65.25" customHeight="1">
      <c r="A71" s="14"/>
      <c r="B71" s="44" t="s">
        <v>145</v>
      </c>
      <c r="C71" s="47" t="s">
        <v>147</v>
      </c>
      <c r="D71" s="47" t="s">
        <v>151</v>
      </c>
      <c r="E71" s="62"/>
      <c r="F71" s="63"/>
      <c r="G71" s="182">
        <f>G66/G69</f>
        <v>943312.6666666666</v>
      </c>
      <c r="H71" s="183"/>
      <c r="I71" s="67">
        <f>G71</f>
        <v>943312.6666666666</v>
      </c>
      <c r="J71" s="67"/>
      <c r="K71" s="182">
        <f>K66/K69</f>
        <v>993308.25</v>
      </c>
      <c r="L71" s="183"/>
      <c r="M71" s="67">
        <f>K71</f>
        <v>993308.25</v>
      </c>
    </row>
    <row r="72" spans="1:13" ht="15.75">
      <c r="A72" s="14"/>
      <c r="B72" s="41" t="s">
        <v>48</v>
      </c>
      <c r="C72" s="47"/>
      <c r="D72" s="47"/>
      <c r="E72" s="62"/>
      <c r="F72" s="63"/>
      <c r="G72" s="161"/>
      <c r="H72" s="163"/>
      <c r="I72" s="65"/>
      <c r="J72" s="65"/>
      <c r="K72" s="184"/>
      <c r="L72" s="185"/>
      <c r="M72" s="65"/>
    </row>
    <row r="73" spans="1:13" ht="94.5">
      <c r="A73" s="14"/>
      <c r="B73" s="40" t="s">
        <v>146</v>
      </c>
      <c r="C73" s="47" t="s">
        <v>149</v>
      </c>
      <c r="D73" s="47" t="s">
        <v>151</v>
      </c>
      <c r="E73" s="62"/>
      <c r="F73" s="63"/>
      <c r="G73" s="182">
        <f>G69/G67*100</f>
        <v>100</v>
      </c>
      <c r="H73" s="183"/>
      <c r="I73" s="67">
        <f>G73</f>
        <v>100</v>
      </c>
      <c r="J73" s="67"/>
      <c r="K73" s="182">
        <f>K69/K67*100</f>
        <v>100</v>
      </c>
      <c r="L73" s="183"/>
      <c r="M73" s="67">
        <f>K73</f>
        <v>100</v>
      </c>
    </row>
  </sheetData>
  <sheetProtection/>
  <mergeCells count="79">
    <mergeCell ref="E61:F61"/>
    <mergeCell ref="E58:F58"/>
    <mergeCell ref="E59:F59"/>
    <mergeCell ref="K59:L59"/>
    <mergeCell ref="E60:F60"/>
    <mergeCell ref="G60:H60"/>
    <mergeCell ref="K60:L60"/>
    <mergeCell ref="B37:M37"/>
    <mergeCell ref="B27:G27"/>
    <mergeCell ref="E55:F55"/>
    <mergeCell ref="K53:L53"/>
    <mergeCell ref="J50:M50"/>
    <mergeCell ref="K51:L52"/>
    <mergeCell ref="B54:D54"/>
    <mergeCell ref="G54:H54"/>
    <mergeCell ref="E51:F52"/>
    <mergeCell ref="M51:M52"/>
    <mergeCell ref="E57:F57"/>
    <mergeCell ref="G55:H55"/>
    <mergeCell ref="E53:F53"/>
    <mergeCell ref="G53:H53"/>
    <mergeCell ref="E54:F54"/>
    <mergeCell ref="G56:H56"/>
    <mergeCell ref="E56:F56"/>
    <mergeCell ref="K67:L67"/>
    <mergeCell ref="K68:L68"/>
    <mergeCell ref="K64:L64"/>
    <mergeCell ref="K65:L65"/>
    <mergeCell ref="K66:L66"/>
    <mergeCell ref="G67:H67"/>
    <mergeCell ref="G68:H68"/>
    <mergeCell ref="G65:H65"/>
    <mergeCell ref="G66:H66"/>
    <mergeCell ref="K62:L62"/>
    <mergeCell ref="G59:H59"/>
    <mergeCell ref="K54:L54"/>
    <mergeCell ref="G57:H57"/>
    <mergeCell ref="K55:L55"/>
    <mergeCell ref="K56:L56"/>
    <mergeCell ref="G63:H63"/>
    <mergeCell ref="K57:L57"/>
    <mergeCell ref="K58:L58"/>
    <mergeCell ref="K63:L63"/>
    <mergeCell ref="G58:H58"/>
    <mergeCell ref="J51:J52"/>
    <mergeCell ref="I51:I52"/>
    <mergeCell ref="K61:L61"/>
    <mergeCell ref="G61:H61"/>
    <mergeCell ref="G62:H62"/>
    <mergeCell ref="G72:H72"/>
    <mergeCell ref="G73:H73"/>
    <mergeCell ref="K69:L69"/>
    <mergeCell ref="K70:L70"/>
    <mergeCell ref="K71:L71"/>
    <mergeCell ref="K72:L72"/>
    <mergeCell ref="K73:L73"/>
    <mergeCell ref="G71:H71"/>
    <mergeCell ref="G69:H69"/>
    <mergeCell ref="G70:H70"/>
    <mergeCell ref="E50:I50"/>
    <mergeCell ref="C5:C6"/>
    <mergeCell ref="G51:H52"/>
    <mergeCell ref="C50:C52"/>
    <mergeCell ref="A48:L48"/>
    <mergeCell ref="A50:A52"/>
    <mergeCell ref="B50:B52"/>
    <mergeCell ref="D5:D6"/>
    <mergeCell ref="D50:D52"/>
    <mergeCell ref="B8:G8"/>
    <mergeCell ref="B64:D64"/>
    <mergeCell ref="J1:L1"/>
    <mergeCell ref="A3:L3"/>
    <mergeCell ref="A5:A6"/>
    <mergeCell ref="B5:B6"/>
    <mergeCell ref="E5:G5"/>
    <mergeCell ref="H5:J5"/>
    <mergeCell ref="A1:I1"/>
    <mergeCell ref="K5:M5"/>
    <mergeCell ref="E63:F6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rowBreaks count="3" manualBreakCount="3">
    <brk id="26" max="12" man="1"/>
    <brk id="44" max="12" man="1"/>
    <brk id="57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19"/>
  <sheetViews>
    <sheetView view="pageBreakPreview" zoomScaleSheetLayoutView="100" zoomScalePageLayoutView="0" workbookViewId="0" topLeftCell="A1">
      <selection activeCell="C13" sqref="C13:P13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9" ht="15.75">
      <c r="A1" s="116" t="s">
        <v>52</v>
      </c>
      <c r="B1" s="116"/>
      <c r="C1" s="116"/>
      <c r="D1" s="116"/>
      <c r="E1" s="116"/>
      <c r="F1" s="116"/>
      <c r="G1" s="116"/>
      <c r="H1" s="116"/>
      <c r="I1" s="116"/>
    </row>
    <row r="2" ht="15.75">
      <c r="L2" s="36" t="s">
        <v>19</v>
      </c>
    </row>
    <row r="3" spans="2:12" ht="18" customHeight="1">
      <c r="B3" s="172" t="s">
        <v>4</v>
      </c>
      <c r="C3" s="143" t="s">
        <v>169</v>
      </c>
      <c r="D3" s="143"/>
      <c r="E3" s="143" t="s">
        <v>170</v>
      </c>
      <c r="F3" s="143"/>
      <c r="G3" s="143" t="s">
        <v>171</v>
      </c>
      <c r="H3" s="143"/>
      <c r="I3" s="143" t="s">
        <v>94</v>
      </c>
      <c r="J3" s="143"/>
      <c r="K3" s="143" t="s">
        <v>173</v>
      </c>
      <c r="L3" s="143"/>
    </row>
    <row r="4" spans="2:12" ht="31.5">
      <c r="B4" s="173"/>
      <c r="C4" s="14" t="s">
        <v>25</v>
      </c>
      <c r="D4" s="14" t="s">
        <v>26</v>
      </c>
      <c r="E4" s="14" t="s">
        <v>25</v>
      </c>
      <c r="F4" s="14" t="s">
        <v>26</v>
      </c>
      <c r="G4" s="14" t="s">
        <v>25</v>
      </c>
      <c r="H4" s="14" t="s">
        <v>26</v>
      </c>
      <c r="I4" s="14" t="s">
        <v>25</v>
      </c>
      <c r="J4" s="14" t="s">
        <v>26</v>
      </c>
      <c r="K4" s="14" t="s">
        <v>25</v>
      </c>
      <c r="L4" s="14" t="s">
        <v>26</v>
      </c>
    </row>
    <row r="5" spans="2:12" ht="15.75"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</row>
    <row r="6" spans="2:12" ht="15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2" ht="15.7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2" ht="15.75">
      <c r="B8" s="14" t="s">
        <v>17</v>
      </c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2:12" ht="94.5">
      <c r="B9" s="14" t="s">
        <v>51</v>
      </c>
      <c r="C9" s="14" t="s">
        <v>29</v>
      </c>
      <c r="D9" s="14"/>
      <c r="E9" s="14" t="s">
        <v>29</v>
      </c>
      <c r="F9" s="14"/>
      <c r="G9" s="14" t="s">
        <v>29</v>
      </c>
      <c r="H9" s="14"/>
      <c r="I9" s="14" t="s">
        <v>29</v>
      </c>
      <c r="J9" s="14"/>
      <c r="K9" s="14" t="s">
        <v>29</v>
      </c>
      <c r="L9" s="14"/>
    </row>
    <row r="11" spans="1:11" ht="15.75">
      <c r="A11" s="116" t="s">
        <v>53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ht="15.75">
      <c r="K12" s="1"/>
    </row>
    <row r="13" spans="1:16" ht="25.5" customHeight="1">
      <c r="A13" s="172" t="s">
        <v>41</v>
      </c>
      <c r="B13" s="172" t="s">
        <v>54</v>
      </c>
      <c r="C13" s="143" t="s">
        <v>169</v>
      </c>
      <c r="D13" s="143"/>
      <c r="E13" s="143"/>
      <c r="F13" s="143"/>
      <c r="G13" s="143" t="s">
        <v>182</v>
      </c>
      <c r="H13" s="143"/>
      <c r="I13" s="143"/>
      <c r="J13" s="143"/>
      <c r="K13" s="143" t="s">
        <v>13</v>
      </c>
      <c r="L13" s="143"/>
      <c r="M13" s="143" t="s">
        <v>102</v>
      </c>
      <c r="N13" s="143"/>
      <c r="O13" s="143" t="s">
        <v>183</v>
      </c>
      <c r="P13" s="143"/>
    </row>
    <row r="14" spans="1:16" ht="47.25" customHeight="1">
      <c r="A14" s="178"/>
      <c r="B14" s="178"/>
      <c r="C14" s="144" t="s">
        <v>25</v>
      </c>
      <c r="D14" s="144"/>
      <c r="E14" s="144" t="s">
        <v>26</v>
      </c>
      <c r="F14" s="144"/>
      <c r="G14" s="144" t="s">
        <v>25</v>
      </c>
      <c r="H14" s="144"/>
      <c r="I14" s="144" t="s">
        <v>26</v>
      </c>
      <c r="J14" s="144"/>
      <c r="K14" s="172" t="s">
        <v>25</v>
      </c>
      <c r="L14" s="172" t="s">
        <v>26</v>
      </c>
      <c r="M14" s="172" t="s">
        <v>25</v>
      </c>
      <c r="N14" s="172" t="s">
        <v>26</v>
      </c>
      <c r="O14" s="172" t="s">
        <v>25</v>
      </c>
      <c r="P14" s="172" t="s">
        <v>26</v>
      </c>
    </row>
    <row r="15" spans="1:16" ht="47.25" customHeight="1">
      <c r="A15" s="173"/>
      <c r="B15" s="173"/>
      <c r="C15" s="14" t="s">
        <v>100</v>
      </c>
      <c r="D15" s="14" t="s">
        <v>101</v>
      </c>
      <c r="E15" s="14" t="s">
        <v>100</v>
      </c>
      <c r="F15" s="14" t="s">
        <v>101</v>
      </c>
      <c r="G15" s="14" t="s">
        <v>100</v>
      </c>
      <c r="H15" s="14" t="s">
        <v>101</v>
      </c>
      <c r="I15" s="14" t="s">
        <v>100</v>
      </c>
      <c r="J15" s="14" t="s">
        <v>101</v>
      </c>
      <c r="K15" s="173"/>
      <c r="L15" s="173"/>
      <c r="M15" s="173"/>
      <c r="N15" s="173"/>
      <c r="O15" s="173"/>
      <c r="P15" s="173"/>
    </row>
    <row r="16" spans="1:16" ht="15.75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4">
        <v>12</v>
      </c>
      <c r="M16" s="14">
        <v>13</v>
      </c>
      <c r="N16" s="14">
        <v>14</v>
      </c>
      <c r="O16" s="14">
        <v>15</v>
      </c>
      <c r="P16" s="14">
        <v>16</v>
      </c>
    </row>
    <row r="17" spans="1:16" ht="15.75">
      <c r="A17" s="14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15.75">
      <c r="A18" s="14"/>
      <c r="B18" s="14" t="s">
        <v>17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63">
      <c r="A19" s="14"/>
      <c r="B19" s="14" t="s">
        <v>55</v>
      </c>
      <c r="C19" s="14" t="s">
        <v>29</v>
      </c>
      <c r="D19" s="14" t="s">
        <v>29</v>
      </c>
      <c r="E19" s="14"/>
      <c r="F19" s="14"/>
      <c r="G19" s="14" t="s">
        <v>29</v>
      </c>
      <c r="H19" s="14" t="s">
        <v>29</v>
      </c>
      <c r="I19" s="14"/>
      <c r="J19" s="14"/>
      <c r="K19" s="14" t="s">
        <v>29</v>
      </c>
      <c r="L19" s="14"/>
      <c r="M19" s="14" t="s">
        <v>29</v>
      </c>
      <c r="N19" s="14"/>
      <c r="O19" s="14" t="s">
        <v>29</v>
      </c>
      <c r="P19" s="14"/>
    </row>
  </sheetData>
  <sheetProtection/>
  <mergeCells count="26">
    <mergeCell ref="O13:P13"/>
    <mergeCell ref="C14:D14"/>
    <mergeCell ref="E14:F14"/>
    <mergeCell ref="G14:H14"/>
    <mergeCell ref="I14:J14"/>
    <mergeCell ref="L14:L15"/>
    <mergeCell ref="M14:M15"/>
    <mergeCell ref="N14:N15"/>
    <mergeCell ref="O14:O15"/>
    <mergeCell ref="P14:P15"/>
    <mergeCell ref="K3:L3"/>
    <mergeCell ref="M13:N13"/>
    <mergeCell ref="A11:I11"/>
    <mergeCell ref="J11:K11"/>
    <mergeCell ref="C13:F13"/>
    <mergeCell ref="G13:J13"/>
    <mergeCell ref="K13:L13"/>
    <mergeCell ref="B13:B15"/>
    <mergeCell ref="A13:A15"/>
    <mergeCell ref="K14:K15"/>
    <mergeCell ref="A1:I1"/>
    <mergeCell ref="B3:B4"/>
    <mergeCell ref="C3:D3"/>
    <mergeCell ref="E3:F3"/>
    <mergeCell ref="G3:H3"/>
    <mergeCell ref="I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9"/>
  <sheetViews>
    <sheetView view="pageBreakPreview" zoomScaleSheetLayoutView="100" zoomScalePageLayoutView="0" workbookViewId="0" topLeftCell="A1">
      <selection activeCell="E8" sqref="E8:M10"/>
    </sheetView>
  </sheetViews>
  <sheetFormatPr defaultColWidth="9.140625" defaultRowHeight="15"/>
  <cols>
    <col min="1" max="1" width="5.00390625" style="0" customWidth="1"/>
    <col min="2" max="2" width="29.140625" style="0" customWidth="1"/>
    <col min="3" max="3" width="21.421875" style="0" customWidth="1"/>
    <col min="4" max="4" width="11.57421875" style="0" customWidth="1"/>
    <col min="5" max="5" width="14.421875" style="0" customWidth="1"/>
    <col min="6" max="6" width="15.140625" style="0" customWidth="1"/>
    <col min="7" max="7" width="11.8515625" style="0" customWidth="1"/>
    <col min="8" max="8" width="14.421875" style="0" customWidth="1"/>
    <col min="9" max="9" width="14.57421875" style="0" customWidth="1"/>
    <col min="10" max="10" width="12.140625" style="0" customWidth="1"/>
    <col min="11" max="11" width="14.8515625" style="0" customWidth="1"/>
    <col min="12" max="12" width="5.421875" style="0" customWidth="1"/>
    <col min="13" max="13" width="13.00390625" style="0" customWidth="1"/>
  </cols>
  <sheetData>
    <row r="1" spans="1:12" ht="15.75">
      <c r="A1" s="116" t="s">
        <v>103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5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.75">
      <c r="A3" s="140" t="s">
        <v>184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3" ht="15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36" t="s">
        <v>19</v>
      </c>
    </row>
    <row r="5" spans="1:13" ht="45.75" customHeight="1">
      <c r="A5" s="144" t="s">
        <v>41</v>
      </c>
      <c r="B5" s="144" t="s">
        <v>56</v>
      </c>
      <c r="C5" s="144" t="s">
        <v>57</v>
      </c>
      <c r="D5" s="143" t="s">
        <v>169</v>
      </c>
      <c r="E5" s="143"/>
      <c r="F5" s="143"/>
      <c r="G5" s="143" t="s">
        <v>170</v>
      </c>
      <c r="H5" s="143"/>
      <c r="I5" s="143"/>
      <c r="J5" s="143" t="s">
        <v>171</v>
      </c>
      <c r="K5" s="143"/>
      <c r="L5" s="143"/>
      <c r="M5" s="143"/>
    </row>
    <row r="6" spans="1:13" ht="31.5" customHeight="1">
      <c r="A6" s="144"/>
      <c r="B6" s="144"/>
      <c r="C6" s="144"/>
      <c r="D6" s="14" t="s">
        <v>25</v>
      </c>
      <c r="E6" s="14" t="s">
        <v>26</v>
      </c>
      <c r="F6" s="14" t="s">
        <v>60</v>
      </c>
      <c r="G6" s="14" t="s">
        <v>25</v>
      </c>
      <c r="H6" s="14" t="s">
        <v>26</v>
      </c>
      <c r="I6" s="16" t="s">
        <v>61</v>
      </c>
      <c r="J6" s="14" t="s">
        <v>25</v>
      </c>
      <c r="K6" s="14" t="s">
        <v>26</v>
      </c>
      <c r="L6" s="144" t="s">
        <v>165</v>
      </c>
      <c r="M6" s="144"/>
    </row>
    <row r="7" spans="1:13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4">
        <v>12</v>
      </c>
      <c r="M7" s="144"/>
    </row>
    <row r="8" spans="1:13" ht="116.25" customHeight="1">
      <c r="A8" s="14">
        <v>1</v>
      </c>
      <c r="B8" s="83" t="s">
        <v>225</v>
      </c>
      <c r="C8" s="47" t="s">
        <v>226</v>
      </c>
      <c r="D8" s="14"/>
      <c r="E8" s="57">
        <f>'Форма 2021-2 П.7'!D11</f>
        <v>23448704.490000002</v>
      </c>
      <c r="F8" s="57">
        <f>E8</f>
        <v>23448704.490000002</v>
      </c>
      <c r="G8" s="57">
        <f>'Форма 2021-2 П.8'!H10</f>
        <v>500000</v>
      </c>
      <c r="H8" s="57">
        <f>'Форма 2021-2 П.7'!H11-472317</f>
        <v>17700000</v>
      </c>
      <c r="I8" s="57">
        <f>H8+G8</f>
        <v>18200000</v>
      </c>
      <c r="J8" s="57">
        <f>'Форма 2021-2 П.8'!K10</f>
        <v>550000</v>
      </c>
      <c r="K8" s="57">
        <f>'Форма 2021-2 П.7'!L11-461561</f>
        <v>12659200</v>
      </c>
      <c r="L8" s="202">
        <f>K8+J8</f>
        <v>13209200</v>
      </c>
      <c r="M8" s="202"/>
    </row>
    <row r="9" spans="1:13" ht="84.75" customHeight="1">
      <c r="A9" s="14"/>
      <c r="B9" s="77" t="s">
        <v>228</v>
      </c>
      <c r="C9" s="65" t="s">
        <v>227</v>
      </c>
      <c r="D9" s="14"/>
      <c r="E9" s="57"/>
      <c r="F9" s="57"/>
      <c r="G9" s="57"/>
      <c r="H9" s="57">
        <f>472317</f>
        <v>472317</v>
      </c>
      <c r="I9" s="57">
        <f>H9+G9</f>
        <v>472317</v>
      </c>
      <c r="J9" s="57"/>
      <c r="K9" s="57">
        <v>461561</v>
      </c>
      <c r="L9" s="202">
        <f>K9+J9</f>
        <v>461561</v>
      </c>
      <c r="M9" s="202"/>
    </row>
    <row r="10" spans="1:13" ht="27.75" customHeight="1">
      <c r="A10" s="15"/>
      <c r="B10" s="15" t="s">
        <v>17</v>
      </c>
      <c r="C10" s="15"/>
      <c r="D10" s="38"/>
      <c r="E10" s="57">
        <f>E8</f>
        <v>23448704.490000002</v>
      </c>
      <c r="F10" s="57">
        <f>F8</f>
        <v>23448704.490000002</v>
      </c>
      <c r="G10" s="57">
        <f>G8</f>
        <v>500000</v>
      </c>
      <c r="H10" s="57">
        <f>H8+H9</f>
        <v>18172317</v>
      </c>
      <c r="I10" s="57">
        <f>H10+G10</f>
        <v>18672317</v>
      </c>
      <c r="J10" s="57">
        <f>J8</f>
        <v>550000</v>
      </c>
      <c r="K10" s="57">
        <f>K8+K9</f>
        <v>13120761</v>
      </c>
      <c r="L10" s="202">
        <f>K10+J10</f>
        <v>13670761</v>
      </c>
      <c r="M10" s="202"/>
    </row>
    <row r="11" spans="1:13" ht="15.75" customHeight="1">
      <c r="A11" s="26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5.75" customHeight="1">
      <c r="A12" s="140" t="s">
        <v>185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29"/>
    </row>
    <row r="13" spans="1:13" ht="15.7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 t="s">
        <v>19</v>
      </c>
    </row>
    <row r="14" spans="1:13" ht="23.25" customHeight="1">
      <c r="A14" s="144" t="s">
        <v>41</v>
      </c>
      <c r="B14" s="144" t="s">
        <v>56</v>
      </c>
      <c r="C14" s="144" t="s">
        <v>57</v>
      </c>
      <c r="D14" s="201" t="s">
        <v>94</v>
      </c>
      <c r="E14" s="201"/>
      <c r="F14" s="201"/>
      <c r="G14" s="201"/>
      <c r="H14" s="201"/>
      <c r="I14" s="143" t="s">
        <v>173</v>
      </c>
      <c r="J14" s="143"/>
      <c r="K14" s="143"/>
      <c r="L14" s="143"/>
      <c r="M14" s="143"/>
    </row>
    <row r="15" spans="1:13" ht="24" customHeight="1">
      <c r="A15" s="144"/>
      <c r="B15" s="144"/>
      <c r="C15" s="144"/>
      <c r="D15" s="159" t="s">
        <v>25</v>
      </c>
      <c r="E15" s="159"/>
      <c r="F15" s="159" t="s">
        <v>26</v>
      </c>
      <c r="G15" s="159"/>
      <c r="H15" s="147" t="s">
        <v>58</v>
      </c>
      <c r="I15" s="159" t="s">
        <v>25</v>
      </c>
      <c r="J15" s="159"/>
      <c r="K15" s="159" t="s">
        <v>26</v>
      </c>
      <c r="L15" s="159"/>
      <c r="M15" s="147" t="s">
        <v>59</v>
      </c>
    </row>
    <row r="16" spans="1:13" ht="15.75" customHeight="1">
      <c r="A16" s="144"/>
      <c r="B16" s="144"/>
      <c r="C16" s="144"/>
      <c r="D16" s="159"/>
      <c r="E16" s="159"/>
      <c r="F16" s="159"/>
      <c r="G16" s="159"/>
      <c r="H16" s="159"/>
      <c r="I16" s="159"/>
      <c r="J16" s="159"/>
      <c r="K16" s="159"/>
      <c r="L16" s="159"/>
      <c r="M16" s="159"/>
    </row>
    <row r="17" spans="1:13" ht="21.75" customHeight="1">
      <c r="A17" s="14">
        <v>1</v>
      </c>
      <c r="B17" s="14">
        <v>2</v>
      </c>
      <c r="C17" s="14">
        <v>3</v>
      </c>
      <c r="D17" s="159">
        <v>4</v>
      </c>
      <c r="E17" s="159"/>
      <c r="F17" s="159">
        <v>5</v>
      </c>
      <c r="G17" s="159"/>
      <c r="H17" s="19">
        <v>6</v>
      </c>
      <c r="I17" s="203">
        <v>7</v>
      </c>
      <c r="J17" s="204"/>
      <c r="K17" s="203">
        <v>8</v>
      </c>
      <c r="L17" s="204"/>
      <c r="M17" s="19">
        <v>9</v>
      </c>
    </row>
    <row r="18" spans="1:13" ht="21" customHeight="1">
      <c r="A18" s="14"/>
      <c r="B18" s="15"/>
      <c r="C18" s="15"/>
      <c r="D18" s="159"/>
      <c r="E18" s="159"/>
      <c r="F18" s="207"/>
      <c r="G18" s="207"/>
      <c r="H18" s="39"/>
      <c r="I18" s="205"/>
      <c r="J18" s="206"/>
      <c r="K18" s="205"/>
      <c r="L18" s="206"/>
      <c r="M18" s="39"/>
    </row>
    <row r="19" spans="1:13" ht="17.25" customHeight="1">
      <c r="A19" s="14"/>
      <c r="B19" s="14" t="s">
        <v>17</v>
      </c>
      <c r="C19" s="14"/>
      <c r="D19" s="159"/>
      <c r="E19" s="159"/>
      <c r="F19" s="207"/>
      <c r="G19" s="207"/>
      <c r="H19" s="39"/>
      <c r="I19" s="205"/>
      <c r="J19" s="206"/>
      <c r="K19" s="205"/>
      <c r="L19" s="206"/>
      <c r="M19" s="39"/>
    </row>
  </sheetData>
  <sheetProtection/>
  <mergeCells count="37">
    <mergeCell ref="I19:J19"/>
    <mergeCell ref="K18:L18"/>
    <mergeCell ref="K19:L19"/>
    <mergeCell ref="D19:E19"/>
    <mergeCell ref="F17:G17"/>
    <mergeCell ref="F18:G18"/>
    <mergeCell ref="F19:G19"/>
    <mergeCell ref="D17:E17"/>
    <mergeCell ref="D18:E18"/>
    <mergeCell ref="K17:L17"/>
    <mergeCell ref="I17:J17"/>
    <mergeCell ref="I18:J18"/>
    <mergeCell ref="A5:A6"/>
    <mergeCell ref="B5:B6"/>
    <mergeCell ref="D5:F5"/>
    <mergeCell ref="C5:C6"/>
    <mergeCell ref="F15:G16"/>
    <mergeCell ref="G5:I5"/>
    <mergeCell ref="L6:M6"/>
    <mergeCell ref="L8:M8"/>
    <mergeCell ref="L9:M9"/>
    <mergeCell ref="H15:H16"/>
    <mergeCell ref="I14:M14"/>
    <mergeCell ref="I15:J16"/>
    <mergeCell ref="K15:L16"/>
    <mergeCell ref="M15:M16"/>
    <mergeCell ref="A12:L12"/>
    <mergeCell ref="A1:L1"/>
    <mergeCell ref="A3:L3"/>
    <mergeCell ref="D14:H14"/>
    <mergeCell ref="J5:M5"/>
    <mergeCell ref="A14:A16"/>
    <mergeCell ref="B14:B16"/>
    <mergeCell ref="L10:M10"/>
    <mergeCell ref="C14:C16"/>
    <mergeCell ref="D15:E16"/>
    <mergeCell ref="L7:M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3"/>
  <sheetViews>
    <sheetView view="pageBreakPreview" zoomScale="115" zoomScaleSheetLayoutView="115" zoomScalePageLayoutView="0" workbookViewId="0" topLeftCell="A1">
      <selection activeCell="J6" sqref="J6:L6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8.28125" style="0" customWidth="1"/>
    <col min="4" max="4" width="15.140625" style="0" customWidth="1"/>
    <col min="5" max="5" width="13.28125" style="0" customWidth="1"/>
    <col min="6" max="6" width="14.7109375" style="0" customWidth="1"/>
    <col min="7" max="7" width="14.57421875" style="0" customWidth="1"/>
    <col min="8" max="8" width="13.8515625" style="0" customWidth="1"/>
    <col min="9" max="9" width="14.00390625" style="0" customWidth="1"/>
    <col min="10" max="10" width="14.140625" style="0" customWidth="1"/>
    <col min="11" max="11" width="13.421875" style="0" customWidth="1"/>
    <col min="12" max="12" width="14.140625" style="0" customWidth="1"/>
    <col min="13" max="13" width="13.140625" style="0" customWidth="1"/>
  </cols>
  <sheetData>
    <row r="1" spans="1:13" ht="15.75">
      <c r="A1" s="140" t="s">
        <v>186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ht="15.75">
      <c r="M2" s="36" t="s">
        <v>19</v>
      </c>
    </row>
    <row r="3" spans="1:13" ht="47.25" customHeight="1">
      <c r="A3" s="172" t="s">
        <v>65</v>
      </c>
      <c r="B3" s="172" t="s">
        <v>66</v>
      </c>
      <c r="C3" s="172" t="s">
        <v>62</v>
      </c>
      <c r="D3" s="143" t="s">
        <v>169</v>
      </c>
      <c r="E3" s="143"/>
      <c r="F3" s="143" t="s">
        <v>170</v>
      </c>
      <c r="G3" s="143"/>
      <c r="H3" s="143" t="s">
        <v>171</v>
      </c>
      <c r="I3" s="143"/>
      <c r="J3" s="143" t="s">
        <v>94</v>
      </c>
      <c r="K3" s="143"/>
      <c r="L3" s="143" t="s">
        <v>173</v>
      </c>
      <c r="M3" s="143"/>
    </row>
    <row r="4" spans="1:13" ht="114" customHeight="1">
      <c r="A4" s="173"/>
      <c r="B4" s="173"/>
      <c r="C4" s="173"/>
      <c r="D4" s="14" t="s">
        <v>64</v>
      </c>
      <c r="E4" s="14" t="s">
        <v>63</v>
      </c>
      <c r="F4" s="14" t="s">
        <v>64</v>
      </c>
      <c r="G4" s="14" t="s">
        <v>63</v>
      </c>
      <c r="H4" s="14" t="s">
        <v>64</v>
      </c>
      <c r="I4" s="14" t="s">
        <v>63</v>
      </c>
      <c r="J4" s="14" t="s">
        <v>64</v>
      </c>
      <c r="K4" s="14" t="s">
        <v>63</v>
      </c>
      <c r="L4" s="14" t="s">
        <v>64</v>
      </c>
      <c r="M4" s="14" t="s">
        <v>63</v>
      </c>
    </row>
    <row r="5" spans="1:13" ht="18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ht="23.25" customHeight="1">
      <c r="A6" s="85" t="s">
        <v>235</v>
      </c>
      <c r="B6" s="16"/>
      <c r="C6" s="16"/>
      <c r="D6" s="106">
        <f>'Форма 2021-2 П.6'!E10</f>
        <v>23448704.490000002</v>
      </c>
      <c r="E6" s="106"/>
      <c r="F6" s="106">
        <f>'Форма 2021-2 П.6'!I10</f>
        <v>18172317</v>
      </c>
      <c r="G6" s="16"/>
      <c r="H6" s="106">
        <f>'Форма 2021-2 П.6'!L10</f>
        <v>13120761</v>
      </c>
      <c r="I6" s="16"/>
      <c r="J6" s="106">
        <v>13878706</v>
      </c>
      <c r="K6" s="106"/>
      <c r="L6" s="106">
        <v>14614278</v>
      </c>
      <c r="M6" s="16"/>
    </row>
    <row r="7" spans="1:13" ht="39" customHeight="1">
      <c r="A7" s="86" t="s">
        <v>231</v>
      </c>
      <c r="B7" s="14"/>
      <c r="C7" s="14"/>
      <c r="D7" s="57">
        <f>'Форма 2021-2 П.8'!F10</f>
        <v>4253365.08</v>
      </c>
      <c r="E7" s="57"/>
      <c r="F7" s="107">
        <f>3000000</f>
        <v>3000000</v>
      </c>
      <c r="G7" s="20"/>
      <c r="H7" s="108">
        <v>1948000</v>
      </c>
      <c r="I7" s="87"/>
      <c r="J7" s="14"/>
      <c r="K7" s="14"/>
      <c r="L7" s="14"/>
      <c r="M7" s="14"/>
    </row>
    <row r="8" spans="1:13" ht="30">
      <c r="A8" s="86" t="s">
        <v>232</v>
      </c>
      <c r="B8" s="14"/>
      <c r="C8" s="14"/>
      <c r="D8" s="57">
        <f>'Форма 2021-2 П.8'!F29</f>
        <v>19195339.41</v>
      </c>
      <c r="E8" s="57"/>
      <c r="F8" s="107">
        <f>'Форма 2021-2 П.8'!I29</f>
        <v>14200000</v>
      </c>
      <c r="G8" s="20"/>
      <c r="H8" s="108">
        <v>10658900</v>
      </c>
      <c r="I8" s="87"/>
      <c r="J8" s="14"/>
      <c r="K8" s="14"/>
      <c r="L8" s="14"/>
      <c r="M8" s="14"/>
    </row>
    <row r="9" spans="1:13" ht="30">
      <c r="A9" s="86" t="s">
        <v>233</v>
      </c>
      <c r="B9" s="14"/>
      <c r="C9" s="14"/>
      <c r="D9" s="57"/>
      <c r="E9" s="57"/>
      <c r="F9" s="107">
        <v>472317</v>
      </c>
      <c r="G9" s="20"/>
      <c r="H9" s="108">
        <v>461561</v>
      </c>
      <c r="I9" s="87"/>
      <c r="J9" s="14"/>
      <c r="K9" s="14"/>
      <c r="L9" s="14"/>
      <c r="M9" s="14"/>
    </row>
    <row r="10" spans="1:13" ht="90">
      <c r="A10" s="86" t="s">
        <v>234</v>
      </c>
      <c r="B10" s="14" t="s">
        <v>237</v>
      </c>
      <c r="C10" s="57">
        <v>552300</v>
      </c>
      <c r="D10" s="57"/>
      <c r="E10" s="57"/>
      <c r="F10" s="107">
        <f>'Форма 2021-2 П.8'!I39</f>
        <v>500000</v>
      </c>
      <c r="G10" s="88">
        <v>0.91</v>
      </c>
      <c r="H10" s="108">
        <v>52300</v>
      </c>
      <c r="I10" s="88">
        <v>1</v>
      </c>
      <c r="J10" s="14"/>
      <c r="K10" s="14"/>
      <c r="L10" s="14"/>
      <c r="M10" s="14"/>
    </row>
    <row r="12" spans="1:13" ht="48" customHeight="1">
      <c r="A12" s="208" t="s">
        <v>187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</row>
    <row r="13" spans="1:13" ht="51.75" customHeight="1">
      <c r="A13" s="209" t="s">
        <v>252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</row>
  </sheetData>
  <sheetProtection/>
  <mergeCells count="11">
    <mergeCell ref="A1:M1"/>
    <mergeCell ref="C3:C4"/>
    <mergeCell ref="B3:B4"/>
    <mergeCell ref="A3:A4"/>
    <mergeCell ref="D3:E3"/>
    <mergeCell ref="F3:G3"/>
    <mergeCell ref="H3:I3"/>
    <mergeCell ref="J3:K3"/>
    <mergeCell ref="L3:M3"/>
    <mergeCell ref="A12:M12"/>
    <mergeCell ref="A13:M13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2019-12-03T07:55:20Z</cp:lastPrinted>
  <dcterms:created xsi:type="dcterms:W3CDTF">2015-06-05T18:19:34Z</dcterms:created>
  <dcterms:modified xsi:type="dcterms:W3CDTF">2020-12-18T08:04:08Z</dcterms:modified>
  <cp:category/>
  <cp:version/>
  <cp:contentType/>
  <cp:contentStatus/>
</cp:coreProperties>
</file>