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730" windowHeight="11760" tabRatio="606" firstSheet="4" activeTab="9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П.1-4'!$A$1:$J$25</definedName>
    <definedName name="_xlnm.Print_Area" localSheetId="10">'Форма 2022-2 П.14-15'!$A$1:$L$65</definedName>
    <definedName name="_xlnm.Print_Area" localSheetId="2">'Форма 2022-2 П.5'!$A$1:$N$24</definedName>
    <definedName name="_xlnm.Print_Area" localSheetId="3">'Форма 2022-2 П.6'!$A$1:$N$53</definedName>
    <definedName name="_xlnm.Print_Area" localSheetId="4">'Форма 2022-2 П.7'!$A$1:$N$20</definedName>
    <definedName name="_xlnm.Print_Area" localSheetId="5">'Форма 2022-2 П.8'!$A$1:$M$30</definedName>
    <definedName name="_xlnm.Print_Area" localSheetId="6">'Форма 2022-2 П.9'!$A$1:$K$11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<sst xmlns="http://schemas.openxmlformats.org/spreadsheetml/2006/main" count="662" uniqueCount="231">
  <si>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</si>
  <si>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</si>
  <si>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</si>
  <si>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</si>
  <si>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</si>
  <si>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</si>
  <si>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</si>
  <si>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</si>
  <si>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</si>
  <si>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</si>
  <si>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</si>
  <si>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</si>
  <si>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</si>
  <si>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</si>
  <si>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</si>
  <si>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</si>
  <si>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</si>
  <si>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</si>
  <si>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</si>
  <si>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</si>
  <si>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</si>
  <si>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</si>
  <si>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</si>
  <si>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</si>
  <si>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</si>
  <si>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</si>
  <si>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</si>
  <si>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</si>
  <si>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</si>
  <si>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</si>
  <si>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</si>
  <si>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</si>
  <si>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</si>
  <si>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</si>
  <si>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</si>
  <si>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</si>
  <si>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</si>
  <si>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</si>
  <si>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</si>
  <si>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</si>
  <si>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</si>
  <si>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</si>
  <si>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</si>
  <si>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</si>
  <si>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</si>
  <si>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</si>
  <si>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</si>
  <si>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</si>
  <si>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</si>
  <si>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</si>
  <si>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</si>
  <si>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</si>
  <si>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</si>
  <si>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</si>
  <si>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</si>
  <si>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</si>
  <si>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</si>
  <si>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</si>
  <si>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</si>
  <si>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</si>
  <si>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</si>
  <si>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</si>
  <si>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</si>
  <si>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</si>
  <si>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</si>
  <si>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</si>
  <si>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</si>
  <si>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</si>
  <si>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</si>
  <si>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</si>
  <si>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</si>
  <si>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</si>
  <si>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</si>
  <si>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</si>
  <si>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</si>
  <si>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</si>
  <si>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</si>
  <si>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</si>
  <si>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</si>
  <si>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</si>
  <si>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</si>
  <si>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</si>
  <si>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</si>
  <si>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</si>
  <si>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</si>
  <si>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</si>
  <si>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</si>
  <si>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</si>
  <si>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</si>
  <si>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</si>
  <si>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</si>
  <si>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</si>
  <si>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</si>
  <si>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</si>
  <si>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</si>
  <si>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</si>
  <si>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</si>
  <si>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</si>
  <si>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</si>
  <si>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</si>
  <si>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</si>
  <si>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</si>
  <si>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</si>
  <si>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</si>
  <si>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</si>
  <si>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</si>
  <si>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</si>
  <si>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</si>
  <si>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</si>
  <si>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</si>
  <si>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</si>
  <si>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</si>
  <si>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</si>
  <si>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</si>
  <si>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</si>
  <si>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</si>
  <si>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</si>
  <si>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</si>
  <si>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</si>
  <si>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</si>
  <si>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</si>
  <si>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</si>
  <si>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</si>
  <si>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</si>
  <si>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</si>
  <si>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</si>
  <si>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</si>
  <si>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</si>
  <si>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</si>
  <si>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</si>
  <si>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</si>
  <si>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</si>
  <si>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</si>
  <si>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</si>
  <si>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</si>
  <si>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</si>
  <si>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</si>
  <si>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</si>
  <si>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</si>
  <si>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</si>
  <si>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</si>
  <si>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</si>
  <si>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</si>
  <si>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</si>
  <si>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</si>
  <si>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</si>
  <si>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</si>
  <si>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</si>
  <si>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</si>
  <si>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</si>
  <si>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</si>
  <si>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</si>
  <si>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</si>
  <si>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</si>
  <si>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</si>
  <si>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</si>
  <si>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</si>
  <si>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</si>
  <si>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</si>
  <si>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</si>
  <si>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</si>
  <si>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</si>
  <si>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</si>
  <si>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</si>
  <si>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</si>
  <si>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</si>
  <si>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</si>
  <si>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</si>
  <si>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</si>
  <si>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</si>
  <si>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</si>
  <si>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</si>
  <si>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</si>
  <si>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</si>
  <si>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</si>
  <si>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</si>
  <si>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комунальної інфраструктури Хмельницької міської ради</t>
  </si>
  <si>
    <t>03356163</t>
  </si>
  <si>
    <t>2. управління комунальної інфраструктури Хмельницької міської ради</t>
  </si>
  <si>
    <t>3.                  1418120</t>
  </si>
  <si>
    <t>________       8120____</t>
  </si>
  <si>
    <t>0320</t>
  </si>
  <si>
    <t xml:space="preserve">Заходи з організації рятування на водах </t>
  </si>
  <si>
    <t>Забезпечення безпечних умов перебування та відпочинку населення на водних об’єктах</t>
  </si>
  <si>
    <t>Завдання 1. Забезпечення безпечних умов перебування та відпочинку населення на водних об’єктах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</si>
  <si>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</si>
  <si>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</si>
  <si>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</si>
  <si>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</si>
  <si>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</si>
  <si>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</si>
  <si>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</si>
  <si>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виплата пенсій і допомоги</t>
  </si>
  <si>
    <t>придбання обладнання і предметів довгострокового користування</t>
  </si>
  <si>
    <t>Створення належних умов для діяльності працівниківта функціонування Хмельницької міської комунальної аварійно-рятувальної служби на водних об'єктах</t>
  </si>
  <si>
    <t xml:space="preserve">кількість пляжів та зон відпочинку </t>
  </si>
  <si>
    <t>од.</t>
  </si>
  <si>
    <t xml:space="preserve">кількість рятувальників </t>
  </si>
  <si>
    <t>придбання двигуна до човна</t>
  </si>
  <si>
    <t>грн.</t>
  </si>
  <si>
    <t xml:space="preserve">середні витрати на утримання одного рятувальника  </t>
  </si>
  <si>
    <t>розрахунково</t>
  </si>
  <si>
    <t xml:space="preserve">кількість осіб, які вижили у співвідношенні до врятованих </t>
  </si>
  <si>
    <t>%</t>
  </si>
  <si>
    <t>рішення виконавчого комітету</t>
  </si>
  <si>
    <t>проєкт штатного розпису</t>
  </si>
  <si>
    <t>лист-звернення</t>
  </si>
  <si>
    <t>придбання човна пластикового</t>
  </si>
  <si>
    <t>обов"язкові виплати</t>
  </si>
  <si>
    <t>стимулюючі доплати та надбавки в.ч.контракт</t>
  </si>
  <si>
    <t>премії в т.ч.контракт</t>
  </si>
  <si>
    <t>матеріальна допомога</t>
  </si>
  <si>
    <t>кількість штатних одиниць в т.ч.</t>
  </si>
  <si>
    <t>адміністрація</t>
  </si>
  <si>
    <t>спеціалісти</t>
  </si>
  <si>
    <t>обслуговуючий персонал</t>
  </si>
  <si>
    <t>рішення сесії ХМР від 23.12.2020 р. №9</t>
  </si>
  <si>
    <t>разом   (10 + 11)</t>
  </si>
  <si>
    <t>Капітальні видатки</t>
  </si>
  <si>
    <t xml:space="preserve">Відповідно до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кошти на забезпечення безпечних умов перебування та відпочинку населення на водних об’єктах передбачені спеціальним фондом місцевого бюджету.   </t>
  </si>
  <si>
    <t>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</si>
  <si>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 лист фінансового управління "Щодо складання проєкту Хмельницької міської територіальної громади на 2022 рік" від 13.10.2021 р. № 01-10/690</t>
  </si>
  <si>
    <t>За бюджетною програмою 1418120 "Заходи з організації рятування на водах " на 2022 р. видатки спеціального фонду не передбачаються.</t>
  </si>
  <si>
    <t>На 2021 рік в місцевому бюджеті за бюджетною програмою 1418120 "Заходи з організації рятування на водах " видатки спеціального фонду місцевого бюджету передбачені у розмірі 32000 грн за КЕКВ 3110 "Придбання обладнання і предметів довгострокового користування"  на забезпечення безпечних умов перебування та відпочинку населення на водних об’єктах.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</si>
  <si>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</si>
  <si>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>Кошти, які надійшли управлінню у 2020 р. за спеціальним фондом місцевого бюджету використані у обсязі 48000 грн (капітальні видатки) за КЕКВ КЕКВ 3110 "Придбання обладнання і предметів довгострокового користування".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</si>
  <si>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</si>
  <si>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</si>
  <si>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</si>
  <si>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</si>
  <si>
    <r>
      <t xml:space="preserve">Використання коштів загальгного фонду бюджету у 2020 році складає 100,0%, що свідчить про повноцінне освоєння закладених на рік видатків на забезпечення безпечних умов перебування та відпочинку населення на водних об’єктах. Станом на 01.10.2021 р. освоєно </t>
    </r>
    <r>
      <rPr>
        <sz val="12"/>
        <rFont val="Times New Roman"/>
        <family val="1"/>
      </rPr>
      <t>88,5%</t>
    </r>
    <r>
      <rPr>
        <sz val="12"/>
        <color indexed="8"/>
        <rFont val="Times New Roman"/>
        <family val="1"/>
      </rPr>
      <t xml:space="preserve"> коштів, що передбачені на забезпечення функціонування Хмельницької міської комунальної аварійно-рятувальної служби на водних об'єктах, до кінця року очікується 100% освоєння коштів. Видатки, передбачені на 2021 рік підтверджуються відповідними розрахунками. 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</si>
</sst>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#,##0.0"/>
    <numFmt numFmtId="180" formatCode="#,##0.000"/>
    <numFmt numFmtId="181" formatCode="0.00000"/>
    <numFmt numFmtId="182" formatCode="0.0000"/>
    <numFmt numFmtId="183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22">
      <selection activeCell="C31" sqref="C31:C32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0" t="s">
        <v>0</v>
      </c>
      <c r="H1" s="80"/>
      <c r="I1" s="80"/>
    </row>
    <row r="2" spans="2:9" ht="15.75" customHeight="1">
      <c r="B2" s="6"/>
      <c r="C2" s="6"/>
      <c r="D2" s="6"/>
      <c r="E2" s="6"/>
      <c r="F2" s="6"/>
      <c r="G2" s="80" t="s">
        <v>1</v>
      </c>
      <c r="H2" s="80"/>
      <c r="I2" s="80"/>
    </row>
    <row r="3" spans="2:9" ht="15.75" customHeight="1">
      <c r="B3" s="6"/>
      <c r="C3" s="6"/>
      <c r="D3" s="6"/>
      <c r="E3" s="6"/>
      <c r="F3" s="6"/>
      <c r="G3" s="80" t="s">
        <v>2</v>
      </c>
      <c r="H3" s="80"/>
      <c r="I3" s="80"/>
    </row>
    <row r="4" spans="1:9" ht="15.75">
      <c r="A4" s="1"/>
      <c r="B4" s="6"/>
      <c r="C4" s="6"/>
      <c r="D4" s="6"/>
      <c r="E4" s="6"/>
      <c r="F4" s="6"/>
      <c r="G4" s="80" t="s">
        <v>11</v>
      </c>
      <c r="H4" s="80"/>
      <c r="I4" s="80"/>
    </row>
    <row r="5" spans="1:9" ht="15.75">
      <c r="A5" s="6"/>
      <c r="B5" s="6"/>
      <c r="C5" s="6"/>
      <c r="D5" s="6"/>
      <c r="E5" s="6"/>
      <c r="F5" s="6"/>
      <c r="G5" s="80" t="s">
        <v>104</v>
      </c>
      <c r="H5" s="80"/>
      <c r="I5" s="80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1" t="s">
        <v>131</v>
      </c>
      <c r="B7" s="81"/>
      <c r="C7" s="81"/>
      <c r="D7" s="81"/>
      <c r="E7" s="81"/>
      <c r="F7" s="81"/>
      <c r="G7" s="81"/>
      <c r="H7" s="81"/>
      <c r="I7" s="81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73" t="s">
        <v>19</v>
      </c>
      <c r="B10" s="73"/>
      <c r="C10" s="73"/>
      <c r="D10" s="73"/>
      <c r="E10" s="73"/>
      <c r="F10" s="83" t="s">
        <v>116</v>
      </c>
      <c r="G10" s="83"/>
      <c r="H10" s="39" t="s">
        <v>108</v>
      </c>
      <c r="I10" s="38">
        <v>22564000000</v>
      </c>
    </row>
    <row r="11" spans="1:9" ht="48.75" customHeight="1">
      <c r="A11" s="75" t="s">
        <v>20</v>
      </c>
      <c r="B11" s="75"/>
      <c r="C11" s="75"/>
      <c r="D11" s="75"/>
      <c r="E11" s="75"/>
      <c r="F11" s="82" t="s">
        <v>107</v>
      </c>
      <c r="G11" s="82"/>
      <c r="H11" s="34" t="s">
        <v>105</v>
      </c>
      <c r="I11" s="34" t="s">
        <v>106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77" t="s">
        <v>14</v>
      </c>
      <c r="B13" s="77"/>
      <c r="C13" s="77"/>
      <c r="D13" s="77"/>
      <c r="E13" s="77"/>
      <c r="F13" s="77"/>
      <c r="G13" s="77"/>
      <c r="H13" s="77"/>
      <c r="I13" s="77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77" t="s">
        <v>3</v>
      </c>
      <c r="B15" s="77"/>
      <c r="C15" s="77"/>
      <c r="D15" s="77"/>
      <c r="E15" s="77"/>
      <c r="F15" s="77"/>
      <c r="G15" s="77"/>
      <c r="H15" s="77"/>
      <c r="I15" s="77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66" t="s">
        <v>110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74" t="s">
        <v>111</v>
      </c>
      <c r="B19" s="74"/>
      <c r="C19" s="74"/>
      <c r="D19" s="74" t="s">
        <v>42</v>
      </c>
      <c r="E19" s="67" t="s">
        <v>132</v>
      </c>
      <c r="F19" s="67" t="s">
        <v>133</v>
      </c>
      <c r="G19" s="67" t="s">
        <v>134</v>
      </c>
      <c r="H19" s="67" t="s">
        <v>126</v>
      </c>
      <c r="I19" s="67" t="s">
        <v>135</v>
      </c>
    </row>
    <row r="20" spans="1:9" ht="15.75" customHeight="1">
      <c r="A20" s="74"/>
      <c r="B20" s="74"/>
      <c r="C20" s="74"/>
      <c r="D20" s="74"/>
      <c r="E20" s="67"/>
      <c r="F20" s="67"/>
      <c r="G20" s="67"/>
      <c r="H20" s="67"/>
      <c r="I20" s="67"/>
    </row>
    <row r="21" spans="1:9" ht="15.75" customHeight="1">
      <c r="A21" s="74">
        <v>1</v>
      </c>
      <c r="B21" s="74"/>
      <c r="C21" s="74"/>
      <c r="D21" s="19">
        <v>2</v>
      </c>
      <c r="E21" s="14">
        <v>3</v>
      </c>
      <c r="F21" s="14">
        <v>4</v>
      </c>
      <c r="G21" s="14">
        <v>5</v>
      </c>
      <c r="H21" s="14">
        <v>6</v>
      </c>
      <c r="I21" s="14">
        <v>7</v>
      </c>
    </row>
    <row r="22" spans="1:9" ht="15.75" customHeight="1">
      <c r="A22" s="68" t="s">
        <v>112</v>
      </c>
      <c r="B22" s="69"/>
      <c r="C22" s="69"/>
      <c r="D22" s="69"/>
      <c r="E22" s="69"/>
      <c r="F22" s="69"/>
      <c r="G22" s="69"/>
      <c r="H22" s="69"/>
      <c r="I22" s="70"/>
    </row>
    <row r="23" spans="1:9" ht="15.75" customHeight="1">
      <c r="A23" s="68"/>
      <c r="B23" s="69"/>
      <c r="C23" s="70"/>
      <c r="D23" s="26"/>
      <c r="E23" s="14"/>
      <c r="F23" s="14"/>
      <c r="G23" s="14"/>
      <c r="H23" s="14"/>
      <c r="I23" s="14"/>
    </row>
    <row r="24" spans="1:9" ht="15.75" customHeight="1">
      <c r="A24" s="68"/>
      <c r="B24" s="69"/>
      <c r="C24" s="70"/>
      <c r="D24" s="26"/>
      <c r="E24" s="14"/>
      <c r="F24" s="14"/>
      <c r="G24" s="14"/>
      <c r="H24" s="14"/>
      <c r="I24" s="14"/>
    </row>
    <row r="25" spans="1:9" ht="15.75" customHeight="1">
      <c r="A25" s="68" t="s">
        <v>125</v>
      </c>
      <c r="B25" s="69"/>
      <c r="C25" s="69"/>
      <c r="D25" s="69"/>
      <c r="E25" s="69"/>
      <c r="F25" s="69"/>
      <c r="G25" s="69"/>
      <c r="H25" s="69"/>
      <c r="I25" s="70"/>
    </row>
    <row r="26" spans="1:9" ht="15.75" customHeight="1">
      <c r="A26" s="68"/>
      <c r="B26" s="69"/>
      <c r="C26" s="70"/>
      <c r="D26" s="26"/>
      <c r="E26" s="14"/>
      <c r="F26" s="14"/>
      <c r="G26" s="14"/>
      <c r="H26" s="14"/>
      <c r="I26" s="14"/>
    </row>
    <row r="27" spans="1:9" ht="15.75" customHeight="1">
      <c r="A27" s="68"/>
      <c r="B27" s="69"/>
      <c r="C27" s="70"/>
      <c r="D27" s="26"/>
      <c r="E27" s="14"/>
      <c r="F27" s="14"/>
      <c r="G27" s="14"/>
      <c r="H27" s="14"/>
      <c r="I27" s="14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76" t="s">
        <v>136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2:10" ht="15.75">
      <c r="B30" s="6"/>
      <c r="C30" s="6"/>
      <c r="D30" s="6"/>
      <c r="E30" s="6"/>
      <c r="F30" s="6"/>
      <c r="G30" s="6"/>
      <c r="H30" s="6"/>
      <c r="J30" s="40" t="s">
        <v>18</v>
      </c>
    </row>
    <row r="31" spans="1:10" ht="31.5" customHeight="1">
      <c r="A31" s="67" t="s">
        <v>113</v>
      </c>
      <c r="B31" s="67" t="s">
        <v>114</v>
      </c>
      <c r="C31" s="67" t="s">
        <v>15</v>
      </c>
      <c r="D31" s="67" t="s">
        <v>115</v>
      </c>
      <c r="E31" s="67" t="s">
        <v>132</v>
      </c>
      <c r="F31" s="67" t="s">
        <v>133</v>
      </c>
      <c r="G31" s="67" t="s">
        <v>134</v>
      </c>
      <c r="H31" s="67" t="s">
        <v>126</v>
      </c>
      <c r="I31" s="67" t="s">
        <v>135</v>
      </c>
      <c r="J31" s="67" t="s">
        <v>109</v>
      </c>
    </row>
    <row r="32" spans="1:10" ht="81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</row>
    <row r="34" spans="1:10" ht="15.75">
      <c r="A34" s="14"/>
      <c r="B34" s="15"/>
      <c r="C34" s="14"/>
      <c r="D34" s="14"/>
      <c r="E34" s="14"/>
      <c r="F34" s="14"/>
      <c r="G34" s="14"/>
      <c r="H34" s="14"/>
      <c r="I34" s="14"/>
      <c r="J34" s="14"/>
    </row>
    <row r="35" spans="1:10" ht="15.75">
      <c r="A35" s="14"/>
      <c r="B35" s="15"/>
      <c r="C35" s="14"/>
      <c r="D35" s="14"/>
      <c r="E35" s="14"/>
      <c r="F35" s="14"/>
      <c r="G35" s="14"/>
      <c r="H35" s="14"/>
      <c r="I35" s="14"/>
      <c r="J35" s="14"/>
    </row>
    <row r="36" spans="1:10" ht="15.75">
      <c r="A36" s="14"/>
      <c r="B36" s="15"/>
      <c r="C36" s="14"/>
      <c r="D36" s="14"/>
      <c r="E36" s="14"/>
      <c r="F36" s="14"/>
      <c r="G36" s="14"/>
      <c r="H36" s="14"/>
      <c r="I36" s="14"/>
      <c r="J36" s="14"/>
    </row>
    <row r="37" spans="1:10" ht="15.75">
      <c r="A37" s="14"/>
      <c r="B37" s="14" t="s">
        <v>16</v>
      </c>
      <c r="C37" s="14"/>
      <c r="D37" s="14"/>
      <c r="E37" s="14"/>
      <c r="F37" s="14"/>
      <c r="G37" s="14"/>
      <c r="H37" s="14"/>
      <c r="I37" s="14"/>
      <c r="J37" s="14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76" t="s">
        <v>137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.75">
      <c r="A40" s="6"/>
      <c r="B40" s="6"/>
      <c r="C40" s="6"/>
      <c r="D40" s="6"/>
      <c r="E40" s="6"/>
      <c r="F40" s="6"/>
      <c r="G40" s="6"/>
      <c r="H40" s="6"/>
      <c r="J40" s="40" t="s">
        <v>17</v>
      </c>
    </row>
    <row r="41" spans="1:10" ht="15.75" customHeight="1">
      <c r="A41" s="67" t="s">
        <v>113</v>
      </c>
      <c r="B41" s="67" t="s">
        <v>114</v>
      </c>
      <c r="C41" s="67" t="s">
        <v>15</v>
      </c>
      <c r="D41" s="67" t="s">
        <v>115</v>
      </c>
      <c r="E41" s="67" t="s">
        <v>132</v>
      </c>
      <c r="F41" s="67" t="s">
        <v>133</v>
      </c>
      <c r="G41" s="67" t="s">
        <v>134</v>
      </c>
      <c r="H41" s="67" t="s">
        <v>126</v>
      </c>
      <c r="I41" s="67" t="s">
        <v>135</v>
      </c>
      <c r="J41" s="67" t="s">
        <v>109</v>
      </c>
    </row>
    <row r="42" spans="1:10" ht="87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5.75">
      <c r="A43" s="14">
        <v>1</v>
      </c>
      <c r="B43" s="14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14">
        <v>8</v>
      </c>
      <c r="I43" s="14">
        <v>9</v>
      </c>
      <c r="J43" s="14">
        <v>10</v>
      </c>
    </row>
    <row r="44" spans="1:10" ht="15.75">
      <c r="A44" s="14"/>
      <c r="B44" s="15"/>
      <c r="C44" s="14"/>
      <c r="D44" s="14"/>
      <c r="E44" s="14"/>
      <c r="F44" s="14"/>
      <c r="G44" s="14"/>
      <c r="H44" s="14"/>
      <c r="I44" s="14"/>
      <c r="J44" s="14"/>
    </row>
    <row r="45" spans="1:10" ht="15.75">
      <c r="A45" s="14"/>
      <c r="B45" s="15"/>
      <c r="C45" s="14"/>
      <c r="D45" s="14"/>
      <c r="E45" s="14"/>
      <c r="F45" s="14"/>
      <c r="G45" s="14"/>
      <c r="H45" s="14"/>
      <c r="I45" s="14"/>
      <c r="J45" s="14"/>
    </row>
    <row r="46" spans="1:10" ht="15.75">
      <c r="A46" s="14"/>
      <c r="B46" s="15"/>
      <c r="C46" s="14"/>
      <c r="D46" s="14"/>
      <c r="E46" s="14"/>
      <c r="F46" s="14"/>
      <c r="G46" s="14"/>
      <c r="H46" s="14"/>
      <c r="I46" s="14"/>
      <c r="J46" s="14"/>
    </row>
    <row r="47" spans="1:10" ht="15.75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76" t="s">
        <v>5</v>
      </c>
      <c r="B52" s="76"/>
      <c r="C52" s="71" t="s">
        <v>10</v>
      </c>
      <c r="D52" s="71"/>
      <c r="E52" s="71"/>
      <c r="F52" s="6"/>
      <c r="G52" s="6"/>
      <c r="H52" s="71" t="s">
        <v>9</v>
      </c>
      <c r="I52" s="71"/>
    </row>
    <row r="53" spans="1:9" ht="15.75" customHeight="1">
      <c r="A53" s="7"/>
      <c r="C53" s="72" t="s">
        <v>6</v>
      </c>
      <c r="D53" s="72"/>
      <c r="E53" s="72"/>
      <c r="F53" s="6"/>
      <c r="G53" s="6"/>
      <c r="H53" s="72" t="s">
        <v>7</v>
      </c>
      <c r="I53" s="72"/>
    </row>
    <row r="54" spans="1:9" ht="37.5" customHeight="1">
      <c r="A54" s="78" t="s">
        <v>8</v>
      </c>
      <c r="B54" s="78"/>
      <c r="C54" s="79" t="s">
        <v>10</v>
      </c>
      <c r="D54" s="79"/>
      <c r="E54" s="79"/>
      <c r="F54" s="11"/>
      <c r="G54" s="11"/>
      <c r="H54" s="79" t="s">
        <v>9</v>
      </c>
      <c r="I54" s="79"/>
    </row>
    <row r="55" spans="1:9" ht="15.75" customHeight="1">
      <c r="A55" s="7"/>
      <c r="B55" s="4"/>
      <c r="C55" s="72" t="s">
        <v>6</v>
      </c>
      <c r="D55" s="72"/>
      <c r="E55" s="72"/>
      <c r="F55" s="6"/>
      <c r="G55" s="6"/>
      <c r="H55" s="72" t="s">
        <v>7</v>
      </c>
      <c r="I55" s="72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H54:I54"/>
    <mergeCell ref="H19:H20"/>
    <mergeCell ref="A25:I25"/>
    <mergeCell ref="H31:H32"/>
    <mergeCell ref="A24:C24"/>
    <mergeCell ref="E41:E42"/>
    <mergeCell ref="A54:B54"/>
    <mergeCell ref="C55:E55"/>
    <mergeCell ref="A52:B52"/>
    <mergeCell ref="C54:E54"/>
    <mergeCell ref="A31:A32"/>
    <mergeCell ref="B31:B32"/>
    <mergeCell ref="C31:C32"/>
    <mergeCell ref="A41:A42"/>
    <mergeCell ref="B41:B42"/>
    <mergeCell ref="A10:E10"/>
    <mergeCell ref="D31:D32"/>
    <mergeCell ref="D41:D42"/>
    <mergeCell ref="D19:D20"/>
    <mergeCell ref="A19:C20"/>
    <mergeCell ref="A21:C21"/>
    <mergeCell ref="A11:E11"/>
    <mergeCell ref="A29:J29"/>
    <mergeCell ref="A39:J39"/>
    <mergeCell ref="A15:I15"/>
    <mergeCell ref="H52:I52"/>
    <mergeCell ref="C53:E53"/>
    <mergeCell ref="C52:E52"/>
    <mergeCell ref="J31:J32"/>
    <mergeCell ref="I41:I42"/>
    <mergeCell ref="H53:I53"/>
    <mergeCell ref="I31:I32"/>
    <mergeCell ref="J41:J42"/>
    <mergeCell ref="A22:I22"/>
    <mergeCell ref="A27:C27"/>
    <mergeCell ref="G31:G32"/>
    <mergeCell ref="F41:F42"/>
    <mergeCell ref="G41:G42"/>
    <mergeCell ref="A17:J17"/>
    <mergeCell ref="E19:E20"/>
    <mergeCell ref="F19:F20"/>
    <mergeCell ref="G19:G20"/>
    <mergeCell ref="E31:E32"/>
    <mergeCell ref="A26:C26"/>
    <mergeCell ref="I19:I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tabSelected="1" view="pageBreakPreview" zoomScale="115" zoomScaleSheetLayoutView="115" zoomScalePageLayoutView="0" workbookViewId="0" topLeftCell="A4">
      <selection activeCell="D13" sqref="D13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7" t="s">
        <v>154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5.75">
      <c r="M2" s="40" t="s">
        <v>18</v>
      </c>
    </row>
    <row r="3" spans="1:13" ht="47.25" customHeight="1">
      <c r="A3" s="109" t="s">
        <v>64</v>
      </c>
      <c r="B3" s="109" t="s">
        <v>65</v>
      </c>
      <c r="C3" s="109" t="s">
        <v>61</v>
      </c>
      <c r="D3" s="67" t="s">
        <v>132</v>
      </c>
      <c r="E3" s="67"/>
      <c r="F3" s="67" t="s">
        <v>133</v>
      </c>
      <c r="G3" s="67"/>
      <c r="H3" s="67" t="s">
        <v>134</v>
      </c>
      <c r="I3" s="67"/>
      <c r="J3" s="67" t="s">
        <v>126</v>
      </c>
      <c r="K3" s="67"/>
      <c r="L3" s="67" t="s">
        <v>135</v>
      </c>
      <c r="M3" s="67"/>
    </row>
    <row r="4" spans="1:13" ht="109.5" customHeight="1">
      <c r="A4" s="110"/>
      <c r="B4" s="110"/>
      <c r="C4" s="110"/>
      <c r="D4" s="14" t="s">
        <v>63</v>
      </c>
      <c r="E4" s="14" t="s">
        <v>62</v>
      </c>
      <c r="F4" s="14" t="s">
        <v>63</v>
      </c>
      <c r="G4" s="14" t="s">
        <v>62</v>
      </c>
      <c r="H4" s="14" t="s">
        <v>63</v>
      </c>
      <c r="I4" s="14" t="s">
        <v>62</v>
      </c>
      <c r="J4" s="14" t="s">
        <v>63</v>
      </c>
      <c r="K4" s="14" t="s">
        <v>62</v>
      </c>
      <c r="L4" s="14" t="s">
        <v>63</v>
      </c>
      <c r="M4" s="14" t="s">
        <v>62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75">
      <c r="A6" s="14" t="s">
        <v>218</v>
      </c>
      <c r="B6" s="14"/>
      <c r="C6" s="14"/>
      <c r="D6" s="45">
        <f>'Форма 2022-2 П.7'!D9</f>
        <v>48000</v>
      </c>
      <c r="E6" s="14"/>
      <c r="F6" s="45">
        <f>'Форма 2022-2 П.7'!H8</f>
        <v>32000</v>
      </c>
      <c r="G6" s="14"/>
      <c r="H6" s="14"/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76" t="s">
        <v>155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51.75" customHeight="1">
      <c r="A10" s="115" t="s">
        <v>230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65"/>
  <sheetViews>
    <sheetView view="pageBreakPreview" zoomScale="85" zoomScaleSheetLayoutView="85" zoomScalePageLayoutView="0" workbookViewId="0" topLeftCell="A1">
      <selection activeCell="R64" sqref="R64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4.7109375" style="0" customWidth="1"/>
  </cols>
  <sheetData>
    <row r="1" spans="1:18" ht="15.7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76" t="s">
        <v>157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18</v>
      </c>
      <c r="M4" s="8"/>
      <c r="N4" s="8"/>
      <c r="O4" s="8"/>
      <c r="P4" s="8"/>
      <c r="Q4" s="8"/>
      <c r="R4" s="8"/>
    </row>
    <row r="5" spans="1:18" ht="48" customHeight="1">
      <c r="A5" s="67" t="s">
        <v>66</v>
      </c>
      <c r="B5" s="67" t="s">
        <v>4</v>
      </c>
      <c r="C5" s="95" t="s">
        <v>76</v>
      </c>
      <c r="D5" s="95" t="s">
        <v>80</v>
      </c>
      <c r="E5" s="95" t="s">
        <v>81</v>
      </c>
      <c r="F5" s="95"/>
      <c r="G5" s="95" t="s">
        <v>82</v>
      </c>
      <c r="H5" s="95"/>
      <c r="I5" s="95" t="s">
        <v>83</v>
      </c>
      <c r="J5" s="100" t="s">
        <v>85</v>
      </c>
      <c r="K5" s="100"/>
      <c r="L5" s="95" t="s">
        <v>84</v>
      </c>
      <c r="M5" s="23"/>
      <c r="N5" s="23"/>
      <c r="O5" s="23"/>
      <c r="P5" s="23"/>
      <c r="Q5" s="23"/>
      <c r="R5" s="23"/>
    </row>
    <row r="6" spans="1:18" ht="128.25" customHeight="1">
      <c r="A6" s="67"/>
      <c r="B6" s="67"/>
      <c r="C6" s="95"/>
      <c r="D6" s="95"/>
      <c r="E6" s="95"/>
      <c r="F6" s="95"/>
      <c r="G6" s="95"/>
      <c r="H6" s="95"/>
      <c r="I6" s="95"/>
      <c r="J6" s="14" t="s">
        <v>71</v>
      </c>
      <c r="K6" s="14" t="s">
        <v>72</v>
      </c>
      <c r="L6" s="95"/>
      <c r="M6" s="23"/>
      <c r="N6" s="23"/>
      <c r="O6" s="23"/>
      <c r="P6" s="13"/>
      <c r="Q6" s="23"/>
      <c r="R6" s="23"/>
    </row>
    <row r="7" spans="1:18" ht="15.75">
      <c r="A7" s="14">
        <v>1</v>
      </c>
      <c r="B7" s="14">
        <v>2</v>
      </c>
      <c r="C7" s="19">
        <v>3</v>
      </c>
      <c r="D7" s="19">
        <v>4</v>
      </c>
      <c r="E7" s="74">
        <v>5</v>
      </c>
      <c r="F7" s="74"/>
      <c r="G7" s="127">
        <v>6</v>
      </c>
      <c r="H7" s="127"/>
      <c r="I7" s="19">
        <v>7</v>
      </c>
      <c r="J7" s="19">
        <v>8</v>
      </c>
      <c r="K7" s="19">
        <v>9</v>
      </c>
      <c r="L7" s="19">
        <v>10</v>
      </c>
      <c r="M7" s="23"/>
      <c r="N7" s="23"/>
      <c r="O7" s="23"/>
      <c r="P7" s="13"/>
      <c r="Q7" s="23"/>
      <c r="R7" s="23"/>
    </row>
    <row r="8" spans="1:18" ht="24.75" customHeight="1">
      <c r="A8" s="43">
        <v>2111</v>
      </c>
      <c r="B8" s="44" t="s">
        <v>185</v>
      </c>
      <c r="C8" s="59">
        <v>1161929</v>
      </c>
      <c r="D8" s="59">
        <f>'Форма 2022-2 П.6'!C8</f>
        <v>1161929</v>
      </c>
      <c r="E8" s="74"/>
      <c r="F8" s="74"/>
      <c r="G8" s="74"/>
      <c r="H8" s="74"/>
      <c r="I8" s="26"/>
      <c r="J8" s="19"/>
      <c r="K8" s="19"/>
      <c r="L8" s="59">
        <f>D8</f>
        <v>1161929</v>
      </c>
      <c r="M8" s="23"/>
      <c r="N8" s="23"/>
      <c r="O8" s="23"/>
      <c r="P8" s="13"/>
      <c r="Q8" s="23"/>
      <c r="R8" s="23"/>
    </row>
    <row r="9" spans="1:18" ht="31.5">
      <c r="A9" s="43">
        <v>2120</v>
      </c>
      <c r="B9" s="44" t="s">
        <v>186</v>
      </c>
      <c r="C9" s="59">
        <v>186427</v>
      </c>
      <c r="D9" s="59">
        <f>'Форма 2022-2 П.6'!C9</f>
        <v>186412.16</v>
      </c>
      <c r="E9" s="74"/>
      <c r="F9" s="74"/>
      <c r="G9" s="74"/>
      <c r="H9" s="74"/>
      <c r="I9" s="19"/>
      <c r="J9" s="19"/>
      <c r="K9" s="19"/>
      <c r="L9" s="59">
        <f aca="true" t="shared" si="0" ref="L9:L16">D9</f>
        <v>186412.16</v>
      </c>
      <c r="M9" s="23"/>
      <c r="N9" s="23"/>
      <c r="O9" s="23"/>
      <c r="P9" s="13"/>
      <c r="Q9" s="23"/>
      <c r="R9" s="23"/>
    </row>
    <row r="10" spans="1:18" ht="47.25">
      <c r="A10" s="43">
        <v>2210</v>
      </c>
      <c r="B10" s="44" t="s">
        <v>187</v>
      </c>
      <c r="C10" s="59">
        <v>44835</v>
      </c>
      <c r="D10" s="59">
        <f>'Форма 2022-2 П.6'!C10</f>
        <v>44834.87</v>
      </c>
      <c r="E10" s="74"/>
      <c r="F10" s="74"/>
      <c r="G10" s="74"/>
      <c r="H10" s="74"/>
      <c r="I10" s="19"/>
      <c r="J10" s="19"/>
      <c r="K10" s="19"/>
      <c r="L10" s="59">
        <f t="shared" si="0"/>
        <v>44834.87</v>
      </c>
      <c r="M10" s="23"/>
      <c r="N10" s="23"/>
      <c r="O10" s="23"/>
      <c r="P10" s="13"/>
      <c r="Q10" s="23"/>
      <c r="R10" s="23"/>
    </row>
    <row r="11" spans="1:18" ht="31.5">
      <c r="A11" s="43">
        <v>2240</v>
      </c>
      <c r="B11" s="44" t="s">
        <v>188</v>
      </c>
      <c r="C11" s="59">
        <v>14201</v>
      </c>
      <c r="D11" s="59">
        <f>'Форма 2022-2 П.6'!C11</f>
        <v>13981.03</v>
      </c>
      <c r="E11" s="74"/>
      <c r="F11" s="74"/>
      <c r="G11" s="74"/>
      <c r="H11" s="74"/>
      <c r="I11" s="19"/>
      <c r="J11" s="19"/>
      <c r="K11" s="19"/>
      <c r="L11" s="59">
        <f t="shared" si="0"/>
        <v>13981.03</v>
      </c>
      <c r="M11" s="23"/>
      <c r="N11" s="23"/>
      <c r="O11" s="23"/>
      <c r="P11" s="13"/>
      <c r="Q11" s="23"/>
      <c r="R11" s="23"/>
    </row>
    <row r="12" spans="1:18" ht="47.25">
      <c r="A12" s="43">
        <v>2272</v>
      </c>
      <c r="B12" s="44" t="s">
        <v>189</v>
      </c>
      <c r="C12" s="59">
        <v>490</v>
      </c>
      <c r="D12" s="59">
        <f>'Форма 2022-2 П.6'!C12</f>
        <v>490</v>
      </c>
      <c r="E12" s="74"/>
      <c r="F12" s="74"/>
      <c r="G12" s="74"/>
      <c r="H12" s="74"/>
      <c r="I12" s="19"/>
      <c r="J12" s="19"/>
      <c r="K12" s="19"/>
      <c r="L12" s="59">
        <f t="shared" si="0"/>
        <v>490</v>
      </c>
      <c r="M12" s="23"/>
      <c r="N12" s="23"/>
      <c r="O12" s="23"/>
      <c r="P12" s="13"/>
      <c r="Q12" s="23"/>
      <c r="R12" s="23"/>
    </row>
    <row r="13" spans="1:18" ht="15.75">
      <c r="A13" s="43">
        <v>2273</v>
      </c>
      <c r="B13" s="44" t="s">
        <v>190</v>
      </c>
      <c r="C13" s="59">
        <v>13606</v>
      </c>
      <c r="D13" s="59">
        <f>'Форма 2022-2 П.6'!C13</f>
        <v>13600.95</v>
      </c>
      <c r="E13" s="74"/>
      <c r="F13" s="74"/>
      <c r="G13" s="74"/>
      <c r="H13" s="74"/>
      <c r="I13" s="19"/>
      <c r="J13" s="19"/>
      <c r="K13" s="19"/>
      <c r="L13" s="59">
        <f t="shared" si="0"/>
        <v>13600.95</v>
      </c>
      <c r="M13" s="23"/>
      <c r="N13" s="23"/>
      <c r="O13" s="23"/>
      <c r="P13" s="13"/>
      <c r="Q13" s="23"/>
      <c r="R13" s="23"/>
    </row>
    <row r="14" spans="1:18" ht="47.25">
      <c r="A14" s="43">
        <v>2275</v>
      </c>
      <c r="B14" s="44" t="s">
        <v>191</v>
      </c>
      <c r="C14" s="59">
        <v>6212</v>
      </c>
      <c r="D14" s="59">
        <f>'Форма 2022-2 П.6'!C14</f>
        <v>6118.32</v>
      </c>
      <c r="E14" s="74"/>
      <c r="F14" s="74"/>
      <c r="G14" s="74"/>
      <c r="H14" s="74"/>
      <c r="I14" s="19"/>
      <c r="J14" s="19"/>
      <c r="K14" s="19"/>
      <c r="L14" s="59">
        <f t="shared" si="0"/>
        <v>6118.32</v>
      </c>
      <c r="M14" s="23"/>
      <c r="N14" s="23"/>
      <c r="O14" s="23"/>
      <c r="P14" s="13"/>
      <c r="Q14" s="23"/>
      <c r="R14" s="23"/>
    </row>
    <row r="15" spans="1:18" ht="31.5">
      <c r="A15" s="43">
        <v>2710</v>
      </c>
      <c r="B15" s="44" t="s">
        <v>192</v>
      </c>
      <c r="C15" s="59">
        <v>15354</v>
      </c>
      <c r="D15" s="59">
        <f>'Форма 2022-2 П.6'!C15</f>
        <v>15307.39</v>
      </c>
      <c r="E15" s="74"/>
      <c r="F15" s="74"/>
      <c r="G15" s="74"/>
      <c r="H15" s="74"/>
      <c r="I15" s="19"/>
      <c r="J15" s="19"/>
      <c r="K15" s="19"/>
      <c r="L15" s="59">
        <f t="shared" si="0"/>
        <v>15307.39</v>
      </c>
      <c r="M15" s="23"/>
      <c r="N15" s="23"/>
      <c r="O15" s="23"/>
      <c r="P15" s="13"/>
      <c r="Q15" s="23"/>
      <c r="R15" s="23"/>
    </row>
    <row r="16" spans="1:18" ht="84.75" customHeight="1">
      <c r="A16" s="43">
        <v>3110</v>
      </c>
      <c r="B16" s="44" t="s">
        <v>193</v>
      </c>
      <c r="C16" s="59">
        <v>48000</v>
      </c>
      <c r="D16" s="59">
        <f>'Форма 2022-2 П.6'!D16</f>
        <v>48000</v>
      </c>
      <c r="E16" s="74"/>
      <c r="F16" s="74"/>
      <c r="G16" s="74"/>
      <c r="H16" s="74"/>
      <c r="I16" s="19"/>
      <c r="J16" s="19"/>
      <c r="K16" s="19"/>
      <c r="L16" s="59">
        <f t="shared" si="0"/>
        <v>48000</v>
      </c>
      <c r="M16" s="23"/>
      <c r="N16" s="23"/>
      <c r="O16" s="23"/>
      <c r="P16" s="13"/>
      <c r="Q16" s="23"/>
      <c r="R16" s="23"/>
    </row>
    <row r="17" spans="1:18" ht="21" customHeight="1">
      <c r="A17" s="14"/>
      <c r="B17" s="14" t="s">
        <v>16</v>
      </c>
      <c r="C17" s="59">
        <f>SUM(C8:C16)</f>
        <v>1491054</v>
      </c>
      <c r="D17" s="59">
        <f>SUM(D8:D16)</f>
        <v>1490673.72</v>
      </c>
      <c r="E17" s="74"/>
      <c r="F17" s="74"/>
      <c r="G17" s="74"/>
      <c r="H17" s="74"/>
      <c r="I17" s="19"/>
      <c r="J17" s="19"/>
      <c r="K17" s="19"/>
      <c r="L17" s="59">
        <f>SUM(L8:L16)</f>
        <v>1490673.72</v>
      </c>
      <c r="M17" s="23"/>
      <c r="N17" s="23"/>
      <c r="O17" s="23"/>
      <c r="P17" s="23"/>
      <c r="Q17" s="23"/>
      <c r="R17" s="23"/>
    </row>
    <row r="18" spans="1:18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.75">
      <c r="A19" s="76" t="s">
        <v>158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23"/>
      <c r="N19" s="23"/>
      <c r="O19" s="23"/>
      <c r="P19" s="23"/>
      <c r="Q19" s="23"/>
      <c r="R19" s="23"/>
    </row>
    <row r="20" spans="1:18" ht="15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3" t="s">
        <v>18</v>
      </c>
      <c r="M20" s="23"/>
      <c r="N20" s="23"/>
      <c r="O20" s="23"/>
      <c r="P20" s="23"/>
      <c r="Q20" s="23"/>
      <c r="R20" s="23"/>
    </row>
    <row r="21" spans="1:18" ht="15.75">
      <c r="A21" s="124" t="s">
        <v>66</v>
      </c>
      <c r="B21" s="109" t="s">
        <v>4</v>
      </c>
      <c r="C21" s="67" t="s">
        <v>12</v>
      </c>
      <c r="D21" s="67"/>
      <c r="E21" s="67"/>
      <c r="F21" s="67"/>
      <c r="G21" s="67"/>
      <c r="H21" s="67" t="s">
        <v>100</v>
      </c>
      <c r="I21" s="67"/>
      <c r="J21" s="67"/>
      <c r="K21" s="67"/>
      <c r="L21" s="67"/>
      <c r="M21" s="23"/>
      <c r="N21" s="23"/>
      <c r="O21" s="23"/>
      <c r="P21" s="23"/>
      <c r="Q21" s="23"/>
      <c r="R21" s="23"/>
    </row>
    <row r="22" spans="1:18" ht="98.25" customHeight="1">
      <c r="A22" s="125"/>
      <c r="B22" s="111"/>
      <c r="C22" s="67" t="s">
        <v>67</v>
      </c>
      <c r="D22" s="67" t="s">
        <v>68</v>
      </c>
      <c r="E22" s="67" t="s">
        <v>69</v>
      </c>
      <c r="F22" s="67"/>
      <c r="G22" s="109" t="s">
        <v>73</v>
      </c>
      <c r="H22" s="67" t="s">
        <v>70</v>
      </c>
      <c r="I22" s="109" t="s">
        <v>75</v>
      </c>
      <c r="J22" s="67" t="s">
        <v>69</v>
      </c>
      <c r="K22" s="67"/>
      <c r="L22" s="109" t="s">
        <v>74</v>
      </c>
      <c r="M22" s="23"/>
      <c r="N22" s="23"/>
      <c r="O22" s="23"/>
      <c r="P22" s="23"/>
      <c r="Q22" s="23"/>
      <c r="R22" s="23"/>
    </row>
    <row r="23" spans="1:18" ht="31.5">
      <c r="A23" s="126"/>
      <c r="B23" s="110"/>
      <c r="C23" s="67"/>
      <c r="D23" s="67"/>
      <c r="E23" s="14" t="s">
        <v>71</v>
      </c>
      <c r="F23" s="14" t="s">
        <v>72</v>
      </c>
      <c r="G23" s="110"/>
      <c r="H23" s="67"/>
      <c r="I23" s="110"/>
      <c r="J23" s="14" t="s">
        <v>71</v>
      </c>
      <c r="K23" s="14" t="s">
        <v>72</v>
      </c>
      <c r="L23" s="110"/>
      <c r="M23" s="23"/>
      <c r="N23" s="23"/>
      <c r="O23" s="23"/>
      <c r="P23" s="23"/>
      <c r="Q23" s="23"/>
      <c r="R23" s="23"/>
    </row>
    <row r="24" spans="1:18" ht="15.75">
      <c r="A24" s="14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14">
        <v>8</v>
      </c>
      <c r="I24" s="14">
        <v>9</v>
      </c>
      <c r="J24" s="14">
        <v>10</v>
      </c>
      <c r="K24" s="14">
        <v>11</v>
      </c>
      <c r="L24" s="14">
        <v>12</v>
      </c>
      <c r="M24" s="23"/>
      <c r="N24" s="23"/>
      <c r="O24" s="23"/>
      <c r="P24" s="23"/>
      <c r="Q24" s="23"/>
      <c r="R24" s="23"/>
    </row>
    <row r="25" spans="1:18" ht="20.25" customHeight="1">
      <c r="A25" s="43">
        <v>2111</v>
      </c>
      <c r="B25" s="44" t="s">
        <v>185</v>
      </c>
      <c r="C25" s="45">
        <f>'Форма 2022-2 П.6'!G8</f>
        <v>1788859</v>
      </c>
      <c r="D25" s="14"/>
      <c r="E25" s="14"/>
      <c r="F25" s="14"/>
      <c r="G25" s="45">
        <f>C25</f>
        <v>1788859</v>
      </c>
      <c r="H25" s="45">
        <f>'Форма 2022-2 П.6'!K8</f>
        <v>1769990</v>
      </c>
      <c r="I25" s="14"/>
      <c r="J25" s="14"/>
      <c r="K25" s="14"/>
      <c r="L25" s="45">
        <f>H25</f>
        <v>1769990</v>
      </c>
      <c r="M25" s="23"/>
      <c r="N25" s="23"/>
      <c r="O25" s="23"/>
      <c r="P25" s="23"/>
      <c r="Q25" s="23"/>
      <c r="R25" s="23"/>
    </row>
    <row r="26" spans="1:18" ht="38.25" customHeight="1">
      <c r="A26" s="43">
        <v>2120</v>
      </c>
      <c r="B26" s="44" t="s">
        <v>186</v>
      </c>
      <c r="C26" s="45">
        <f>'Форма 2022-2 П.6'!G9</f>
        <v>457569</v>
      </c>
      <c r="D26" s="14"/>
      <c r="E26" s="14"/>
      <c r="F26" s="14"/>
      <c r="G26" s="45">
        <f aca="true" t="shared" si="1" ref="G26:G33">C26</f>
        <v>457569</v>
      </c>
      <c r="H26" s="45">
        <f>'Форма 2022-2 П.6'!K9</f>
        <v>428390</v>
      </c>
      <c r="I26" s="14"/>
      <c r="J26" s="14"/>
      <c r="K26" s="14"/>
      <c r="L26" s="45">
        <f aca="true" t="shared" si="2" ref="L26:L33">H26</f>
        <v>428390</v>
      </c>
      <c r="M26" s="23"/>
      <c r="N26" s="23"/>
      <c r="O26" s="23"/>
      <c r="P26" s="23"/>
      <c r="Q26" s="23"/>
      <c r="R26" s="23"/>
    </row>
    <row r="27" spans="1:18" ht="52.5" customHeight="1">
      <c r="A27" s="43">
        <v>2210</v>
      </c>
      <c r="B27" s="44" t="s">
        <v>187</v>
      </c>
      <c r="C27" s="45">
        <f>'Форма 2022-2 П.6'!G10</f>
        <v>136026</v>
      </c>
      <c r="D27" s="14"/>
      <c r="E27" s="14"/>
      <c r="F27" s="14"/>
      <c r="G27" s="45">
        <f t="shared" si="1"/>
        <v>136026</v>
      </c>
      <c r="H27" s="45">
        <f>'Форма 2022-2 П.6'!K10</f>
        <v>222180</v>
      </c>
      <c r="I27" s="14"/>
      <c r="J27" s="14"/>
      <c r="K27" s="14"/>
      <c r="L27" s="45">
        <f t="shared" si="2"/>
        <v>222180</v>
      </c>
      <c r="M27" s="23"/>
      <c r="N27" s="23"/>
      <c r="O27" s="23"/>
      <c r="P27" s="23"/>
      <c r="Q27" s="23"/>
      <c r="R27" s="23"/>
    </row>
    <row r="28" spans="1:18" ht="35.25" customHeight="1">
      <c r="A28" s="43">
        <v>2240</v>
      </c>
      <c r="B28" s="44" t="s">
        <v>188</v>
      </c>
      <c r="C28" s="45">
        <f>'Форма 2022-2 П.6'!G11</f>
        <v>22034</v>
      </c>
      <c r="D28" s="14"/>
      <c r="E28" s="14"/>
      <c r="F28" s="14"/>
      <c r="G28" s="45">
        <f t="shared" si="1"/>
        <v>22034</v>
      </c>
      <c r="H28" s="45">
        <f>'Форма 2022-2 П.6'!K11</f>
        <v>34480</v>
      </c>
      <c r="I28" s="14"/>
      <c r="J28" s="14"/>
      <c r="K28" s="14"/>
      <c r="L28" s="45">
        <f t="shared" si="2"/>
        <v>34480</v>
      </c>
      <c r="M28" s="23"/>
      <c r="N28" s="23"/>
      <c r="O28" s="23"/>
      <c r="P28" s="23"/>
      <c r="Q28" s="23"/>
      <c r="R28" s="23"/>
    </row>
    <row r="29" spans="1:18" ht="51.75" customHeight="1">
      <c r="A29" s="43">
        <v>2272</v>
      </c>
      <c r="B29" s="44" t="s">
        <v>189</v>
      </c>
      <c r="C29" s="45">
        <f>'Форма 2022-2 П.6'!G12</f>
        <v>611</v>
      </c>
      <c r="D29" s="14"/>
      <c r="E29" s="14"/>
      <c r="F29" s="14"/>
      <c r="G29" s="45">
        <f t="shared" si="1"/>
        <v>611</v>
      </c>
      <c r="H29" s="45">
        <f>'Форма 2022-2 П.6'!K12</f>
        <v>2060</v>
      </c>
      <c r="I29" s="14"/>
      <c r="J29" s="14"/>
      <c r="K29" s="14"/>
      <c r="L29" s="45">
        <f t="shared" si="2"/>
        <v>2060</v>
      </c>
      <c r="M29" s="23"/>
      <c r="N29" s="23"/>
      <c r="O29" s="23"/>
      <c r="P29" s="23"/>
      <c r="Q29" s="23"/>
      <c r="R29" s="23"/>
    </row>
    <row r="30" spans="1:18" ht="15.75">
      <c r="A30" s="43">
        <v>2273</v>
      </c>
      <c r="B30" s="44" t="s">
        <v>190</v>
      </c>
      <c r="C30" s="45">
        <f>'Форма 2022-2 П.6'!G13</f>
        <v>22964</v>
      </c>
      <c r="D30" s="14"/>
      <c r="E30" s="14"/>
      <c r="F30" s="14"/>
      <c r="G30" s="45">
        <f t="shared" si="1"/>
        <v>22964</v>
      </c>
      <c r="H30" s="45">
        <f>'Форма 2022-2 П.6'!K13</f>
        <v>40860</v>
      </c>
      <c r="I30" s="14"/>
      <c r="J30" s="14"/>
      <c r="K30" s="14"/>
      <c r="L30" s="45">
        <f t="shared" si="2"/>
        <v>40860</v>
      </c>
      <c r="M30" s="23"/>
      <c r="N30" s="23"/>
      <c r="O30" s="23"/>
      <c r="P30" s="23"/>
      <c r="Q30" s="23"/>
      <c r="R30" s="23"/>
    </row>
    <row r="31" spans="1:18" ht="51" customHeight="1">
      <c r="A31" s="43">
        <v>2275</v>
      </c>
      <c r="B31" s="44" t="s">
        <v>191</v>
      </c>
      <c r="C31" s="45">
        <f>'Форма 2022-2 П.6'!G14</f>
        <v>6210</v>
      </c>
      <c r="D31" s="14"/>
      <c r="E31" s="14"/>
      <c r="F31" s="14"/>
      <c r="G31" s="45">
        <f t="shared" si="1"/>
        <v>6210</v>
      </c>
      <c r="H31" s="45">
        <f>'Форма 2022-2 П.6'!K14</f>
        <v>11385</v>
      </c>
      <c r="I31" s="14"/>
      <c r="J31" s="14"/>
      <c r="K31" s="14"/>
      <c r="L31" s="45">
        <f t="shared" si="2"/>
        <v>11385</v>
      </c>
      <c r="M31" s="23"/>
      <c r="N31" s="23"/>
      <c r="O31" s="23"/>
      <c r="P31" s="23"/>
      <c r="Q31" s="23"/>
      <c r="R31" s="23"/>
    </row>
    <row r="32" spans="1:18" ht="36" customHeight="1">
      <c r="A32" s="43">
        <v>2710</v>
      </c>
      <c r="B32" s="44" t="s">
        <v>192</v>
      </c>
      <c r="C32" s="45">
        <f>'Форма 2022-2 П.6'!G15</f>
        <v>17905</v>
      </c>
      <c r="D32" s="14"/>
      <c r="E32" s="14"/>
      <c r="F32" s="14"/>
      <c r="G32" s="45">
        <f t="shared" si="1"/>
        <v>17905</v>
      </c>
      <c r="H32" s="45">
        <f>'Форма 2022-2 П.6'!K15</f>
        <v>19725</v>
      </c>
      <c r="I32" s="14"/>
      <c r="J32" s="14"/>
      <c r="K32" s="14"/>
      <c r="L32" s="45">
        <f t="shared" si="2"/>
        <v>19725</v>
      </c>
      <c r="M32" s="23"/>
      <c r="N32" s="23"/>
      <c r="O32" s="23"/>
      <c r="P32" s="23"/>
      <c r="Q32" s="23"/>
      <c r="R32" s="23"/>
    </row>
    <row r="33" spans="1:18" ht="81.75" customHeight="1">
      <c r="A33" s="43">
        <v>3110</v>
      </c>
      <c r="B33" s="44" t="s">
        <v>193</v>
      </c>
      <c r="C33" s="45">
        <f>'Форма 2022-2 П.6'!H16</f>
        <v>32000</v>
      </c>
      <c r="D33" s="14"/>
      <c r="E33" s="14"/>
      <c r="F33" s="14"/>
      <c r="G33" s="45">
        <f t="shared" si="1"/>
        <v>32000</v>
      </c>
      <c r="H33" s="45"/>
      <c r="I33" s="14"/>
      <c r="J33" s="14"/>
      <c r="K33" s="14"/>
      <c r="L33" s="45"/>
      <c r="M33" s="23"/>
      <c r="N33" s="23"/>
      <c r="O33" s="23"/>
      <c r="P33" s="23"/>
      <c r="Q33" s="23"/>
      <c r="R33" s="23"/>
    </row>
    <row r="34" spans="1:18" ht="20.25" customHeight="1">
      <c r="A34" s="14"/>
      <c r="B34" s="14" t="s">
        <v>16</v>
      </c>
      <c r="C34" s="45">
        <f>SUM(C25:C33)</f>
        <v>2484178</v>
      </c>
      <c r="D34" s="14"/>
      <c r="E34" s="14"/>
      <c r="F34" s="14"/>
      <c r="G34" s="45">
        <f>SUM(G25:G33)</f>
        <v>2484178</v>
      </c>
      <c r="H34" s="45">
        <f>SUM(H25:H33)</f>
        <v>2529070</v>
      </c>
      <c r="I34" s="14"/>
      <c r="J34" s="14"/>
      <c r="K34" s="14"/>
      <c r="L34" s="45">
        <f>SUM(L25:L33)</f>
        <v>2529070</v>
      </c>
      <c r="M34" s="23"/>
      <c r="N34" s="23"/>
      <c r="O34" s="23"/>
      <c r="P34" s="23"/>
      <c r="Q34" s="23"/>
      <c r="R34" s="23"/>
    </row>
    <row r="35" ht="20.25" customHeight="1"/>
    <row r="36" spans="1:12" ht="15.75" customHeight="1">
      <c r="A36" s="76" t="s">
        <v>159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9:12" ht="15.75">
      <c r="I37" s="25"/>
      <c r="J37" s="25"/>
      <c r="K37" s="25"/>
      <c r="L37" s="13" t="s">
        <v>18</v>
      </c>
    </row>
    <row r="38" spans="1:12" ht="15">
      <c r="A38" s="124" t="s">
        <v>66</v>
      </c>
      <c r="B38" s="109" t="s">
        <v>4</v>
      </c>
      <c r="C38" s="95" t="s">
        <v>76</v>
      </c>
      <c r="D38" s="95"/>
      <c r="E38" s="95" t="s">
        <v>77</v>
      </c>
      <c r="F38" s="95" t="s">
        <v>128</v>
      </c>
      <c r="G38" s="95" t="s">
        <v>160</v>
      </c>
      <c r="H38" s="95" t="s">
        <v>161</v>
      </c>
      <c r="I38" s="95" t="s">
        <v>78</v>
      </c>
      <c r="J38" s="95"/>
      <c r="K38" s="95" t="s">
        <v>79</v>
      </c>
      <c r="L38" s="95"/>
    </row>
    <row r="39" spans="1:12" ht="17.25" customHeight="1">
      <c r="A39" s="125"/>
      <c r="B39" s="111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113.25" customHeight="1">
      <c r="A40" s="126"/>
      <c r="B40" s="110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5.75">
      <c r="A41" s="14">
        <v>1</v>
      </c>
      <c r="B41" s="14">
        <v>2</v>
      </c>
      <c r="C41" s="123">
        <v>3</v>
      </c>
      <c r="D41" s="123"/>
      <c r="E41" s="19">
        <v>4</v>
      </c>
      <c r="F41" s="19">
        <v>5</v>
      </c>
      <c r="G41" s="19">
        <v>6</v>
      </c>
      <c r="H41" s="19">
        <v>7</v>
      </c>
      <c r="I41" s="74">
        <v>8</v>
      </c>
      <c r="J41" s="74"/>
      <c r="K41" s="74">
        <v>9</v>
      </c>
      <c r="L41" s="74"/>
    </row>
    <row r="42" spans="1:12" ht="20.25" customHeight="1">
      <c r="A42" s="43">
        <v>2111</v>
      </c>
      <c r="B42" s="44" t="s">
        <v>185</v>
      </c>
      <c r="C42" s="99">
        <f>C8</f>
        <v>1161929</v>
      </c>
      <c r="D42" s="99"/>
      <c r="E42" s="59">
        <f>D8</f>
        <v>1161929</v>
      </c>
      <c r="F42" s="27"/>
      <c r="G42" s="27"/>
      <c r="H42" s="27"/>
      <c r="I42" s="116"/>
      <c r="J42" s="117"/>
      <c r="K42" s="116"/>
      <c r="L42" s="117"/>
    </row>
    <row r="43" spans="1:12" ht="36" customHeight="1">
      <c r="A43" s="43">
        <v>2120</v>
      </c>
      <c r="B43" s="44" t="s">
        <v>186</v>
      </c>
      <c r="C43" s="99">
        <f>C9</f>
        <v>186427</v>
      </c>
      <c r="D43" s="99"/>
      <c r="E43" s="59">
        <f aca="true" t="shared" si="3" ref="E43:E50">D9</f>
        <v>186412.16</v>
      </c>
      <c r="F43" s="27"/>
      <c r="G43" s="27"/>
      <c r="H43" s="27"/>
      <c r="I43" s="116"/>
      <c r="J43" s="117"/>
      <c r="K43" s="116"/>
      <c r="L43" s="117"/>
    </row>
    <row r="44" spans="1:12" ht="50.25" customHeight="1">
      <c r="A44" s="43">
        <v>2210</v>
      </c>
      <c r="B44" s="44" t="s">
        <v>187</v>
      </c>
      <c r="C44" s="99">
        <f aca="true" t="shared" si="4" ref="C44:C50">C10</f>
        <v>44835</v>
      </c>
      <c r="D44" s="99"/>
      <c r="E44" s="59">
        <f t="shared" si="3"/>
        <v>44834.87</v>
      </c>
      <c r="F44" s="27"/>
      <c r="G44" s="27"/>
      <c r="H44" s="27"/>
      <c r="I44" s="116"/>
      <c r="J44" s="117"/>
      <c r="K44" s="116"/>
      <c r="L44" s="117"/>
    </row>
    <row r="45" spans="1:12" ht="35.25" customHeight="1">
      <c r="A45" s="43">
        <v>2240</v>
      </c>
      <c r="B45" s="44" t="s">
        <v>188</v>
      </c>
      <c r="C45" s="99">
        <f t="shared" si="4"/>
        <v>14201</v>
      </c>
      <c r="D45" s="99"/>
      <c r="E45" s="59">
        <f t="shared" si="3"/>
        <v>13981.03</v>
      </c>
      <c r="F45" s="27"/>
      <c r="G45" s="27"/>
      <c r="H45" s="27"/>
      <c r="I45" s="116"/>
      <c r="J45" s="117"/>
      <c r="K45" s="116"/>
      <c r="L45" s="117"/>
    </row>
    <row r="46" spans="1:12" ht="51.75" customHeight="1">
      <c r="A46" s="43">
        <v>2272</v>
      </c>
      <c r="B46" s="44" t="s">
        <v>189</v>
      </c>
      <c r="C46" s="99">
        <f t="shared" si="4"/>
        <v>490</v>
      </c>
      <c r="D46" s="99"/>
      <c r="E46" s="59">
        <f t="shared" si="3"/>
        <v>490</v>
      </c>
      <c r="F46" s="27"/>
      <c r="G46" s="27"/>
      <c r="H46" s="27"/>
      <c r="I46" s="116"/>
      <c r="J46" s="117"/>
      <c r="K46" s="116"/>
      <c r="L46" s="117"/>
    </row>
    <row r="47" spans="1:12" ht="15.75">
      <c r="A47" s="43">
        <v>2273</v>
      </c>
      <c r="B47" s="44" t="s">
        <v>190</v>
      </c>
      <c r="C47" s="99">
        <f t="shared" si="4"/>
        <v>13606</v>
      </c>
      <c r="D47" s="99"/>
      <c r="E47" s="59">
        <f t="shared" si="3"/>
        <v>13600.95</v>
      </c>
      <c r="F47" s="27"/>
      <c r="G47" s="27"/>
      <c r="H47" s="27"/>
      <c r="I47" s="116"/>
      <c r="J47" s="117"/>
      <c r="K47" s="116"/>
      <c r="L47" s="117"/>
    </row>
    <row r="48" spans="1:12" ht="51" customHeight="1">
      <c r="A48" s="43">
        <v>2275</v>
      </c>
      <c r="B48" s="44" t="s">
        <v>191</v>
      </c>
      <c r="C48" s="99">
        <f t="shared" si="4"/>
        <v>6212</v>
      </c>
      <c r="D48" s="99"/>
      <c r="E48" s="59">
        <f t="shared" si="3"/>
        <v>6118.32</v>
      </c>
      <c r="F48" s="27"/>
      <c r="G48" s="27"/>
      <c r="H48" s="27"/>
      <c r="I48" s="116"/>
      <c r="J48" s="117"/>
      <c r="K48" s="116"/>
      <c r="L48" s="117"/>
    </row>
    <row r="49" spans="1:12" ht="36" customHeight="1">
      <c r="A49" s="43">
        <v>2710</v>
      </c>
      <c r="B49" s="44" t="s">
        <v>192</v>
      </c>
      <c r="C49" s="99">
        <f t="shared" si="4"/>
        <v>15354</v>
      </c>
      <c r="D49" s="99"/>
      <c r="E49" s="59">
        <f t="shared" si="3"/>
        <v>15307.39</v>
      </c>
      <c r="F49" s="27"/>
      <c r="G49" s="27"/>
      <c r="H49" s="27"/>
      <c r="I49" s="116"/>
      <c r="J49" s="117"/>
      <c r="K49" s="41"/>
      <c r="L49" s="42"/>
    </row>
    <row r="50" spans="1:12" ht="88.5" customHeight="1">
      <c r="A50" s="43">
        <v>3110</v>
      </c>
      <c r="B50" s="44" t="s">
        <v>193</v>
      </c>
      <c r="C50" s="99">
        <f t="shared" si="4"/>
        <v>48000</v>
      </c>
      <c r="D50" s="99"/>
      <c r="E50" s="59">
        <f t="shared" si="3"/>
        <v>48000</v>
      </c>
      <c r="F50" s="27"/>
      <c r="G50" s="27"/>
      <c r="H50" s="27"/>
      <c r="I50" s="41"/>
      <c r="J50" s="42"/>
      <c r="K50" s="41"/>
      <c r="L50" s="42"/>
    </row>
    <row r="51" spans="1:12" ht="21.75" customHeight="1">
      <c r="A51" s="14"/>
      <c r="B51" s="14" t="s">
        <v>16</v>
      </c>
      <c r="C51" s="99">
        <f>SUM(C42:D50)</f>
        <v>1491054</v>
      </c>
      <c r="D51" s="99"/>
      <c r="E51" s="59">
        <f>SUM(E42:E50)</f>
        <v>1490673.72</v>
      </c>
      <c r="F51" s="27"/>
      <c r="G51" s="27"/>
      <c r="H51" s="27"/>
      <c r="I51" s="116"/>
      <c r="J51" s="117"/>
      <c r="K51" s="116"/>
      <c r="L51" s="117"/>
    </row>
    <row r="52" spans="16:27" ht="15.75">
      <c r="P52" s="119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ht="15.75">
      <c r="A53" s="12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5.75">
      <c r="A54" s="76" t="s">
        <v>162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</row>
    <row r="55" spans="1:12" ht="57" customHeight="1">
      <c r="A55" s="119" t="s">
        <v>224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36" customHeight="1">
      <c r="A56" s="76" t="s">
        <v>163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47.25" customHeight="1">
      <c r="A57" s="119" t="s">
        <v>219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1:12" ht="36" customHeight="1">
      <c r="A58" s="122" t="s">
        <v>225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2" ht="36.75" customHeight="1">
      <c r="A59" s="120" t="s">
        <v>223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21.75" customHeight="1">
      <c r="A60" s="119" t="s">
        <v>222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2" spans="1:9" ht="37.5" customHeight="1">
      <c r="A62" s="132" t="s">
        <v>226</v>
      </c>
      <c r="B62" s="132"/>
      <c r="C62" s="132"/>
      <c r="D62" s="133"/>
      <c r="E62" s="134"/>
      <c r="F62" s="134"/>
      <c r="G62" s="6"/>
      <c r="H62" s="135" t="s">
        <v>227</v>
      </c>
      <c r="I62" s="135"/>
    </row>
    <row r="63" spans="1:9" ht="15.75" customHeight="1">
      <c r="A63" s="133"/>
      <c r="D63" s="136"/>
      <c r="E63" s="137" t="s">
        <v>6</v>
      </c>
      <c r="F63" s="137"/>
      <c r="G63" s="6"/>
      <c r="H63" s="137" t="s">
        <v>7</v>
      </c>
      <c r="I63" s="137"/>
    </row>
    <row r="64" spans="1:9" ht="32.25" customHeight="1">
      <c r="A64" s="138" t="s">
        <v>228</v>
      </c>
      <c r="B64" s="138"/>
      <c r="C64" s="138"/>
      <c r="D64" s="139"/>
      <c r="E64" s="140"/>
      <c r="F64" s="140"/>
      <c r="G64" s="11"/>
      <c r="H64" s="135" t="s">
        <v>229</v>
      </c>
      <c r="I64" s="135"/>
    </row>
    <row r="65" spans="1:9" ht="15.75" customHeight="1">
      <c r="A65" s="133"/>
      <c r="B65" s="141"/>
      <c r="D65" s="136"/>
      <c r="E65" s="142" t="s">
        <v>6</v>
      </c>
      <c r="F65" s="142"/>
      <c r="G65" s="6"/>
      <c r="H65" s="137" t="s">
        <v>7</v>
      </c>
      <c r="I65" s="137"/>
    </row>
  </sheetData>
  <sheetProtection/>
  <mergeCells count="105">
    <mergeCell ref="E63:F63"/>
    <mergeCell ref="A64:C64"/>
    <mergeCell ref="E65:F65"/>
    <mergeCell ref="E17:F17"/>
    <mergeCell ref="H38:H40"/>
    <mergeCell ref="G38:G40"/>
    <mergeCell ref="I38:J40"/>
    <mergeCell ref="L22:L23"/>
    <mergeCell ref="A36:L36"/>
    <mergeCell ref="A38:A40"/>
    <mergeCell ref="E5:F6"/>
    <mergeCell ref="D5:D6"/>
    <mergeCell ref="A1:R1"/>
    <mergeCell ref="A3:R3"/>
    <mergeCell ref="B5:B6"/>
    <mergeCell ref="G8:H8"/>
    <mergeCell ref="J5:K5"/>
    <mergeCell ref="L5:L6"/>
    <mergeCell ref="I5:I6"/>
    <mergeCell ref="C21:G21"/>
    <mergeCell ref="H21:L21"/>
    <mergeCell ref="G9:H9"/>
    <mergeCell ref="C5:C6"/>
    <mergeCell ref="G7:H7"/>
    <mergeCell ref="A5:A6"/>
    <mergeCell ref="E7:F7"/>
    <mergeCell ref="E8:F8"/>
    <mergeCell ref="E9:F9"/>
    <mergeCell ref="G5:H6"/>
    <mergeCell ref="B38:B40"/>
    <mergeCell ref="C38:D40"/>
    <mergeCell ref="E38:E40"/>
    <mergeCell ref="F38:F40"/>
    <mergeCell ref="C41:D41"/>
    <mergeCell ref="G17:H17"/>
    <mergeCell ref="A19:L19"/>
    <mergeCell ref="B21:B23"/>
    <mergeCell ref="A21:A23"/>
    <mergeCell ref="G22:G23"/>
    <mergeCell ref="C47:D47"/>
    <mergeCell ref="C48:D48"/>
    <mergeCell ref="A60:L60"/>
    <mergeCell ref="I48:J48"/>
    <mergeCell ref="I49:J49"/>
    <mergeCell ref="K51:L51"/>
    <mergeCell ref="A62:C62"/>
    <mergeCell ref="E62:F62"/>
    <mergeCell ref="C22:C23"/>
    <mergeCell ref="D22:D23"/>
    <mergeCell ref="E22:F22"/>
    <mergeCell ref="H22:H23"/>
    <mergeCell ref="I41:J41"/>
    <mergeCell ref="J22:K22"/>
    <mergeCell ref="I22:I23"/>
    <mergeCell ref="K42:L42"/>
    <mergeCell ref="K43:L43"/>
    <mergeCell ref="H62:I62"/>
    <mergeCell ref="H63:I63"/>
    <mergeCell ref="C42:D42"/>
    <mergeCell ref="C43:D43"/>
    <mergeCell ref="C51:D51"/>
    <mergeCell ref="I42:J42"/>
    <mergeCell ref="I43:J43"/>
    <mergeCell ref="I51:J51"/>
    <mergeCell ref="G10:H10"/>
    <mergeCell ref="G11:H11"/>
    <mergeCell ref="G12:H12"/>
    <mergeCell ref="H64:I64"/>
    <mergeCell ref="H65:I65"/>
    <mergeCell ref="A54:L54"/>
    <mergeCell ref="A55:L55"/>
    <mergeCell ref="A56:L56"/>
    <mergeCell ref="A57:L57"/>
    <mergeCell ref="E10:F10"/>
    <mergeCell ref="E11:F11"/>
    <mergeCell ref="E12:F12"/>
    <mergeCell ref="E13:F13"/>
    <mergeCell ref="E14:F14"/>
    <mergeCell ref="E15:F15"/>
    <mergeCell ref="A59:L59"/>
    <mergeCell ref="E16:F16"/>
    <mergeCell ref="C50:D50"/>
    <mergeCell ref="P52:AA52"/>
    <mergeCell ref="K46:L46"/>
    <mergeCell ref="K47:L47"/>
    <mergeCell ref="K48:L48"/>
    <mergeCell ref="A58:L58"/>
    <mergeCell ref="G16:H16"/>
    <mergeCell ref="C44:D44"/>
    <mergeCell ref="G13:H13"/>
    <mergeCell ref="G14:H14"/>
    <mergeCell ref="G15:H15"/>
    <mergeCell ref="C49:D49"/>
    <mergeCell ref="P53:AA53"/>
    <mergeCell ref="P54:AA54"/>
    <mergeCell ref="C45:D45"/>
    <mergeCell ref="C46:D46"/>
    <mergeCell ref="K41:L41"/>
    <mergeCell ref="K38:L40"/>
    <mergeCell ref="K44:L44"/>
    <mergeCell ref="K45:L45"/>
    <mergeCell ref="I44:J44"/>
    <mergeCell ref="I45:J45"/>
    <mergeCell ref="I46:J46"/>
    <mergeCell ref="I47:J4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3" manualBreakCount="3">
    <brk id="18" max="11" man="1"/>
    <brk id="34" max="11" man="1"/>
    <brk id="53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0" t="s">
        <v>0</v>
      </c>
      <c r="H1" s="80"/>
      <c r="I1" s="80"/>
    </row>
    <row r="2" spans="2:9" ht="15.75" customHeight="1">
      <c r="B2" s="6"/>
      <c r="C2" s="6"/>
      <c r="D2" s="6"/>
      <c r="E2" s="6"/>
      <c r="F2" s="6"/>
      <c r="G2" s="80" t="s">
        <v>1</v>
      </c>
      <c r="H2" s="80"/>
      <c r="I2" s="80"/>
    </row>
    <row r="3" spans="2:9" ht="15.75" customHeight="1">
      <c r="B3" s="6"/>
      <c r="C3" s="6"/>
      <c r="D3" s="6"/>
      <c r="E3" s="6"/>
      <c r="F3" s="6"/>
      <c r="G3" s="80" t="s">
        <v>2</v>
      </c>
      <c r="H3" s="80"/>
      <c r="I3" s="80"/>
    </row>
    <row r="4" spans="1:9" ht="15.75">
      <c r="A4" s="1"/>
      <c r="B4" s="6"/>
      <c r="C4" s="6"/>
      <c r="D4" s="6"/>
      <c r="E4" s="6"/>
      <c r="F4" s="6"/>
      <c r="G4" s="80" t="s">
        <v>11</v>
      </c>
      <c r="H4" s="80"/>
      <c r="I4" s="80"/>
    </row>
    <row r="5" spans="1:9" ht="15.75">
      <c r="A5" s="6"/>
      <c r="B5" s="6"/>
      <c r="C5" s="6"/>
      <c r="D5" s="6"/>
      <c r="E5" s="6"/>
      <c r="F5" s="6"/>
      <c r="G5" s="80" t="s">
        <v>13</v>
      </c>
      <c r="H5" s="80"/>
      <c r="I5" s="80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1" t="s">
        <v>164</v>
      </c>
      <c r="B7" s="81"/>
      <c r="C7" s="81"/>
      <c r="D7" s="81"/>
      <c r="E7" s="81"/>
      <c r="F7" s="81"/>
      <c r="G7" s="81"/>
      <c r="H7" s="81"/>
      <c r="I7" s="81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73" t="s">
        <v>19</v>
      </c>
      <c r="B10" s="73"/>
      <c r="C10" s="73"/>
      <c r="D10" s="73"/>
      <c r="E10" s="73"/>
      <c r="F10" s="73"/>
      <c r="G10" s="83" t="s">
        <v>116</v>
      </c>
      <c r="H10" s="83"/>
      <c r="I10" s="39" t="s">
        <v>124</v>
      </c>
      <c r="J10" s="33"/>
    </row>
    <row r="11" spans="1:10" ht="61.5" customHeight="1">
      <c r="A11" s="129" t="s">
        <v>20</v>
      </c>
      <c r="B11" s="129"/>
      <c r="C11" s="129"/>
      <c r="D11" s="129"/>
      <c r="E11" s="129"/>
      <c r="F11" s="129"/>
      <c r="G11" s="128" t="s">
        <v>107</v>
      </c>
      <c r="H11" s="128"/>
      <c r="I11" s="36" t="s">
        <v>105</v>
      </c>
      <c r="J11" s="35"/>
    </row>
    <row r="12" spans="1:10" ht="0.75" customHeight="1">
      <c r="A12" s="3"/>
      <c r="B12" s="3"/>
      <c r="C12" s="3"/>
      <c r="D12" s="3"/>
      <c r="E12" s="3"/>
      <c r="F12" s="3"/>
      <c r="G12" s="35"/>
      <c r="H12" s="35"/>
      <c r="I12" s="34"/>
      <c r="J12" s="35"/>
    </row>
    <row r="13" spans="1:10" ht="18.75" customHeight="1">
      <c r="A13" s="73" t="s">
        <v>21</v>
      </c>
      <c r="B13" s="73"/>
      <c r="C13" s="73"/>
      <c r="D13" s="73"/>
      <c r="E13" s="73"/>
      <c r="F13" s="73"/>
      <c r="G13" s="83" t="s">
        <v>116</v>
      </c>
      <c r="H13" s="83"/>
      <c r="I13" s="39" t="s">
        <v>124</v>
      </c>
      <c r="J13" s="33"/>
    </row>
    <row r="14" spans="1:10" ht="91.5" customHeight="1">
      <c r="A14" s="129" t="s">
        <v>22</v>
      </c>
      <c r="B14" s="129"/>
      <c r="C14" s="129"/>
      <c r="D14" s="129"/>
      <c r="E14" s="129"/>
      <c r="F14" s="129"/>
      <c r="G14" s="128" t="s">
        <v>117</v>
      </c>
      <c r="H14" s="128"/>
      <c r="I14" s="36" t="s">
        <v>105</v>
      </c>
      <c r="J14" s="35"/>
    </row>
    <row r="15" spans="1:10" ht="21.75" customHeight="1">
      <c r="A15" s="73" t="s">
        <v>123</v>
      </c>
      <c r="B15" s="73"/>
      <c r="C15" s="83" t="s">
        <v>116</v>
      </c>
      <c r="D15" s="83"/>
      <c r="E15" s="83" t="s">
        <v>122</v>
      </c>
      <c r="F15" s="83"/>
      <c r="G15" s="83" t="s">
        <v>116</v>
      </c>
      <c r="H15" s="83"/>
      <c r="I15" s="38">
        <v>22564000000</v>
      </c>
      <c r="J15" s="37"/>
    </row>
    <row r="16" spans="1:10" ht="74.25" customHeight="1">
      <c r="A16" s="128" t="s">
        <v>119</v>
      </c>
      <c r="B16" s="128"/>
      <c r="C16" s="128" t="s">
        <v>120</v>
      </c>
      <c r="D16" s="128"/>
      <c r="E16" s="128" t="s">
        <v>121</v>
      </c>
      <c r="F16" s="128"/>
      <c r="G16" s="128" t="s">
        <v>118</v>
      </c>
      <c r="H16" s="128"/>
      <c r="I16" s="36" t="s">
        <v>106</v>
      </c>
      <c r="J16" s="35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77" t="s">
        <v>87</v>
      </c>
      <c r="B18" s="77"/>
      <c r="C18" s="77"/>
      <c r="D18" s="77"/>
      <c r="E18" s="77"/>
      <c r="F18" s="77"/>
      <c r="G18" s="77"/>
      <c r="H18" s="77"/>
      <c r="I18" s="77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77" t="s">
        <v>165</v>
      </c>
      <c r="B20" s="77"/>
      <c r="C20" s="77"/>
      <c r="D20" s="77"/>
      <c r="E20" s="77"/>
      <c r="F20" s="77"/>
      <c r="G20" s="77"/>
      <c r="H20" s="77"/>
      <c r="I20" s="77"/>
    </row>
    <row r="21" spans="1:9" ht="15.75">
      <c r="A21" s="2"/>
      <c r="I21" s="13" t="s">
        <v>18</v>
      </c>
    </row>
    <row r="22" spans="1:9" ht="62.25" customHeight="1">
      <c r="A22" s="67" t="s">
        <v>66</v>
      </c>
      <c r="B22" s="67" t="s">
        <v>4</v>
      </c>
      <c r="C22" s="109" t="s">
        <v>167</v>
      </c>
      <c r="D22" s="109" t="s">
        <v>133</v>
      </c>
      <c r="E22" s="67" t="s">
        <v>134</v>
      </c>
      <c r="F22" s="67"/>
      <c r="G22" s="67"/>
      <c r="H22" s="67"/>
      <c r="I22" s="67" t="s">
        <v>168</v>
      </c>
    </row>
    <row r="23" spans="1:9" ht="72" customHeight="1">
      <c r="A23" s="67"/>
      <c r="B23" s="67"/>
      <c r="C23" s="110"/>
      <c r="D23" s="110"/>
      <c r="E23" s="67" t="s">
        <v>70</v>
      </c>
      <c r="F23" s="67"/>
      <c r="G23" s="67" t="s">
        <v>91</v>
      </c>
      <c r="H23" s="67"/>
      <c r="I23" s="67"/>
    </row>
    <row r="24" spans="1:9" ht="15.75">
      <c r="A24" s="14">
        <v>1</v>
      </c>
      <c r="B24" s="14">
        <v>2</v>
      </c>
      <c r="C24" s="14">
        <v>3</v>
      </c>
      <c r="D24" s="14">
        <v>4</v>
      </c>
      <c r="E24" s="67">
        <v>5</v>
      </c>
      <c r="F24" s="67"/>
      <c r="G24" s="105">
        <v>6</v>
      </c>
      <c r="H24" s="105"/>
      <c r="I24" s="14">
        <v>7</v>
      </c>
    </row>
    <row r="25" spans="1:9" ht="15.75">
      <c r="A25" s="14"/>
      <c r="B25" s="22"/>
      <c r="C25" s="22"/>
      <c r="D25" s="22"/>
      <c r="E25" s="67"/>
      <c r="F25" s="67"/>
      <c r="G25" s="105"/>
      <c r="H25" s="105"/>
      <c r="I25" s="22"/>
    </row>
    <row r="26" spans="1:9" ht="15.75">
      <c r="A26" s="14"/>
      <c r="B26" s="28"/>
      <c r="C26" s="22"/>
      <c r="D26" s="22"/>
      <c r="E26" s="67"/>
      <c r="F26" s="67"/>
      <c r="G26" s="105"/>
      <c r="H26" s="105"/>
      <c r="I26" s="22"/>
    </row>
    <row r="27" spans="1:9" ht="15.75">
      <c r="A27" s="21"/>
      <c r="B27" s="30"/>
      <c r="C27" s="31"/>
      <c r="D27" s="31"/>
      <c r="E27" s="21"/>
      <c r="F27" s="21"/>
      <c r="G27" s="32"/>
      <c r="H27" s="32"/>
      <c r="I27" s="31"/>
    </row>
    <row r="28" spans="1:9" ht="15.75">
      <c r="A28" s="73" t="s">
        <v>102</v>
      </c>
      <c r="B28" s="73"/>
      <c r="C28" s="73"/>
      <c r="D28" s="73"/>
      <c r="E28" s="73"/>
      <c r="F28" s="73"/>
      <c r="G28" s="73"/>
      <c r="H28" s="73"/>
      <c r="I28" s="73"/>
    </row>
    <row r="30" spans="1:9" ht="95.25" customHeight="1">
      <c r="A30" s="14" t="s">
        <v>40</v>
      </c>
      <c r="B30" s="14" t="s">
        <v>4</v>
      </c>
      <c r="C30" s="14" t="s">
        <v>42</v>
      </c>
      <c r="D30" s="95" t="s">
        <v>43</v>
      </c>
      <c r="E30" s="95"/>
      <c r="F30" s="130" t="s">
        <v>169</v>
      </c>
      <c r="G30" s="130"/>
      <c r="H30" s="95" t="s">
        <v>170</v>
      </c>
      <c r="I30" s="95"/>
    </row>
    <row r="31" spans="1:9" ht="15.75">
      <c r="A31" s="14">
        <v>1</v>
      </c>
      <c r="B31" s="14">
        <v>2</v>
      </c>
      <c r="C31" s="14">
        <v>3</v>
      </c>
      <c r="D31" s="74">
        <v>4</v>
      </c>
      <c r="E31" s="74"/>
      <c r="F31" s="74">
        <v>5</v>
      </c>
      <c r="G31" s="74"/>
      <c r="H31" s="74">
        <v>6</v>
      </c>
      <c r="I31" s="74"/>
    </row>
    <row r="32" spans="1:9" ht="15.75">
      <c r="A32" s="14"/>
      <c r="B32" s="29" t="s">
        <v>44</v>
      </c>
      <c r="C32" s="14"/>
      <c r="D32" s="74"/>
      <c r="E32" s="74"/>
      <c r="F32" s="74"/>
      <c r="G32" s="74"/>
      <c r="H32" s="74"/>
      <c r="I32" s="74"/>
    </row>
    <row r="33" spans="1:9" ht="15.75">
      <c r="A33" s="14"/>
      <c r="B33" s="29"/>
      <c r="C33" s="14"/>
      <c r="D33" s="74"/>
      <c r="E33" s="74"/>
      <c r="F33" s="74"/>
      <c r="G33" s="74"/>
      <c r="H33" s="74"/>
      <c r="I33" s="74"/>
    </row>
    <row r="34" spans="1:9" ht="15.75">
      <c r="A34" s="14"/>
      <c r="B34" s="29" t="s">
        <v>45</v>
      </c>
      <c r="C34" s="14"/>
      <c r="D34" s="74"/>
      <c r="E34" s="74"/>
      <c r="F34" s="74"/>
      <c r="G34" s="74"/>
      <c r="H34" s="74"/>
      <c r="I34" s="74"/>
    </row>
    <row r="35" spans="1:9" ht="15.75">
      <c r="A35" s="14"/>
      <c r="B35" s="29"/>
      <c r="C35" s="14"/>
      <c r="D35" s="74"/>
      <c r="E35" s="74"/>
      <c r="F35" s="74"/>
      <c r="G35" s="74"/>
      <c r="H35" s="74"/>
      <c r="I35" s="74"/>
    </row>
    <row r="36" spans="1:9" ht="15.75">
      <c r="A36" s="14"/>
      <c r="B36" s="29" t="s">
        <v>46</v>
      </c>
      <c r="C36" s="14"/>
      <c r="D36" s="74"/>
      <c r="E36" s="74"/>
      <c r="F36" s="74"/>
      <c r="G36" s="74"/>
      <c r="H36" s="74"/>
      <c r="I36" s="74"/>
    </row>
    <row r="37" spans="1:9" ht="15.75">
      <c r="A37" s="14"/>
      <c r="B37" s="29"/>
      <c r="C37" s="14"/>
      <c r="D37" s="74"/>
      <c r="E37" s="74"/>
      <c r="F37" s="74"/>
      <c r="G37" s="74"/>
      <c r="H37" s="74"/>
      <c r="I37" s="74"/>
    </row>
    <row r="38" spans="1:9" ht="15.75">
      <c r="A38" s="14"/>
      <c r="B38" s="29" t="s">
        <v>47</v>
      </c>
      <c r="C38" s="14"/>
      <c r="D38" s="74"/>
      <c r="E38" s="74"/>
      <c r="F38" s="74"/>
      <c r="G38" s="74"/>
      <c r="H38" s="74"/>
      <c r="I38" s="74"/>
    </row>
    <row r="39" spans="1:9" ht="15.75">
      <c r="A39" s="14"/>
      <c r="B39" s="29"/>
      <c r="C39" s="14"/>
      <c r="D39" s="74"/>
      <c r="E39" s="74"/>
      <c r="F39" s="74"/>
      <c r="G39" s="74"/>
      <c r="H39" s="74"/>
      <c r="I39" s="74"/>
    </row>
    <row r="41" spans="1:9" ht="37.5" customHeight="1">
      <c r="A41" s="78" t="s">
        <v>171</v>
      </c>
      <c r="B41" s="78"/>
      <c r="C41" s="78"/>
      <c r="D41" s="78"/>
      <c r="E41" s="78"/>
      <c r="F41" s="78"/>
      <c r="G41" s="78"/>
      <c r="H41" s="78"/>
      <c r="I41" s="78"/>
    </row>
    <row r="42" spans="1:9" ht="25.5" customHeight="1">
      <c r="A42" s="131" t="s">
        <v>88</v>
      </c>
      <c r="B42" s="131"/>
      <c r="C42" s="131"/>
      <c r="D42" s="131"/>
      <c r="E42" s="131"/>
      <c r="F42" s="131"/>
      <c r="G42" s="131"/>
      <c r="H42" s="131"/>
      <c r="I42" s="131"/>
    </row>
    <row r="44" spans="1:9" ht="15.75">
      <c r="A44" s="14" t="s">
        <v>16</v>
      </c>
      <c r="B44" s="14"/>
      <c r="C44" s="14"/>
      <c r="D44" s="14"/>
      <c r="E44" s="67"/>
      <c r="F44" s="67"/>
      <c r="G44" s="127"/>
      <c r="H44" s="127"/>
      <c r="I44" s="14"/>
    </row>
    <row r="46" spans="1:9" ht="15.75">
      <c r="A46" s="73" t="s">
        <v>166</v>
      </c>
      <c r="B46" s="73"/>
      <c r="C46" s="73"/>
      <c r="D46" s="73"/>
      <c r="E46" s="73"/>
      <c r="F46" s="73"/>
      <c r="G46" s="73"/>
      <c r="H46" s="73"/>
      <c r="I46" s="73"/>
    </row>
    <row r="47" ht="15.75">
      <c r="I47" s="13" t="s">
        <v>18</v>
      </c>
    </row>
    <row r="48" spans="1:9" ht="15.75" customHeight="1">
      <c r="A48" s="67" t="s">
        <v>66</v>
      </c>
      <c r="B48" s="67" t="s">
        <v>4</v>
      </c>
      <c r="C48" s="67" t="s">
        <v>126</v>
      </c>
      <c r="D48" s="67"/>
      <c r="E48" s="67" t="s">
        <v>135</v>
      </c>
      <c r="F48" s="67"/>
      <c r="G48" s="67"/>
      <c r="H48" s="67"/>
      <c r="I48" s="67" t="s">
        <v>172</v>
      </c>
    </row>
    <row r="49" spans="1:9" ht="120" customHeight="1">
      <c r="A49" s="67"/>
      <c r="B49" s="67"/>
      <c r="C49" s="14" t="s">
        <v>89</v>
      </c>
      <c r="D49" s="14" t="s">
        <v>90</v>
      </c>
      <c r="E49" s="67" t="s">
        <v>89</v>
      </c>
      <c r="F49" s="67"/>
      <c r="G49" s="67" t="s">
        <v>91</v>
      </c>
      <c r="H49" s="67"/>
      <c r="I49" s="67"/>
    </row>
    <row r="50" spans="1:9" ht="15.75">
      <c r="A50" s="14">
        <v>1</v>
      </c>
      <c r="B50" s="14">
        <v>2</v>
      </c>
      <c r="C50" s="14">
        <v>3</v>
      </c>
      <c r="D50" s="14">
        <v>4</v>
      </c>
      <c r="E50" s="67">
        <v>5</v>
      </c>
      <c r="F50" s="67"/>
      <c r="G50" s="105">
        <v>6</v>
      </c>
      <c r="H50" s="105"/>
      <c r="I50" s="14">
        <v>7</v>
      </c>
    </row>
    <row r="51" spans="1:9" ht="15.75">
      <c r="A51" s="14"/>
      <c r="B51" s="22"/>
      <c r="C51" s="22"/>
      <c r="D51" s="22"/>
      <c r="E51" s="67"/>
      <c r="F51" s="67"/>
      <c r="G51" s="105"/>
      <c r="H51" s="105"/>
      <c r="I51" s="22"/>
    </row>
    <row r="52" spans="1:9" ht="15.75">
      <c r="A52" s="14"/>
      <c r="B52" s="28"/>
      <c r="C52" s="22"/>
      <c r="D52" s="22"/>
      <c r="E52" s="67"/>
      <c r="F52" s="67"/>
      <c r="G52" s="105"/>
      <c r="H52" s="105"/>
      <c r="I52" s="22"/>
    </row>
    <row r="54" spans="1:9" ht="15.75">
      <c r="A54" s="73" t="s">
        <v>103</v>
      </c>
      <c r="B54" s="73"/>
      <c r="C54" s="73"/>
      <c r="D54" s="73"/>
      <c r="E54" s="73"/>
      <c r="F54" s="73"/>
      <c r="G54" s="73"/>
      <c r="H54" s="73"/>
      <c r="I54" s="73"/>
    </row>
    <row r="56" spans="1:9" ht="110.25">
      <c r="A56" s="14" t="s">
        <v>40</v>
      </c>
      <c r="B56" s="14" t="s">
        <v>4</v>
      </c>
      <c r="C56" s="14" t="s">
        <v>42</v>
      </c>
      <c r="D56" s="95" t="s">
        <v>43</v>
      </c>
      <c r="E56" s="95"/>
      <c r="F56" s="14" t="s">
        <v>129</v>
      </c>
      <c r="G56" s="14" t="s">
        <v>130</v>
      </c>
      <c r="H56" s="14" t="s">
        <v>173</v>
      </c>
      <c r="I56" s="14" t="s">
        <v>174</v>
      </c>
    </row>
    <row r="57" spans="1:9" ht="15.75">
      <c r="A57" s="14">
        <v>1</v>
      </c>
      <c r="B57" s="14">
        <v>2</v>
      </c>
      <c r="C57" s="14">
        <v>3</v>
      </c>
      <c r="D57" s="74">
        <v>4</v>
      </c>
      <c r="E57" s="74"/>
      <c r="F57" s="14">
        <v>5</v>
      </c>
      <c r="G57" s="14">
        <v>6</v>
      </c>
      <c r="H57" s="14">
        <v>7</v>
      </c>
      <c r="I57" s="14">
        <v>8</v>
      </c>
    </row>
    <row r="58" spans="1:9" ht="15.75">
      <c r="A58" s="14"/>
      <c r="B58" s="29" t="s">
        <v>44</v>
      </c>
      <c r="C58" s="14"/>
      <c r="D58" s="74"/>
      <c r="E58" s="74"/>
      <c r="F58" s="14"/>
      <c r="G58" s="14"/>
      <c r="H58" s="14"/>
      <c r="I58" s="14"/>
    </row>
    <row r="59" spans="1:9" ht="15.75">
      <c r="A59" s="14"/>
      <c r="B59" s="29"/>
      <c r="C59" s="14"/>
      <c r="D59" s="74"/>
      <c r="E59" s="74"/>
      <c r="F59" s="14"/>
      <c r="G59" s="14"/>
      <c r="H59" s="14"/>
      <c r="I59" s="14"/>
    </row>
    <row r="60" spans="1:9" ht="15.75">
      <c r="A60" s="14"/>
      <c r="B60" s="29" t="s">
        <v>45</v>
      </c>
      <c r="C60" s="14"/>
      <c r="D60" s="74"/>
      <c r="E60" s="74"/>
      <c r="F60" s="14"/>
      <c r="G60" s="14"/>
      <c r="H60" s="14"/>
      <c r="I60" s="14"/>
    </row>
    <row r="61" spans="1:9" ht="15.75">
      <c r="A61" s="14"/>
      <c r="B61" s="29"/>
      <c r="C61" s="14"/>
      <c r="D61" s="74"/>
      <c r="E61" s="74"/>
      <c r="F61" s="14"/>
      <c r="G61" s="14"/>
      <c r="H61" s="14"/>
      <c r="I61" s="14"/>
    </row>
    <row r="62" spans="1:9" ht="15.75">
      <c r="A62" s="14"/>
      <c r="B62" s="29" t="s">
        <v>46</v>
      </c>
      <c r="C62" s="14"/>
      <c r="D62" s="74"/>
      <c r="E62" s="74"/>
      <c r="F62" s="14"/>
      <c r="G62" s="14"/>
      <c r="H62" s="14"/>
      <c r="I62" s="14"/>
    </row>
    <row r="63" spans="1:9" ht="15.75">
      <c r="A63" s="14"/>
      <c r="B63" s="29"/>
      <c r="C63" s="14"/>
      <c r="D63" s="74"/>
      <c r="E63" s="74"/>
      <c r="F63" s="14"/>
      <c r="G63" s="14"/>
      <c r="H63" s="14"/>
      <c r="I63" s="14"/>
    </row>
    <row r="64" spans="1:9" ht="15.75">
      <c r="A64" s="14"/>
      <c r="B64" s="29" t="s">
        <v>47</v>
      </c>
      <c r="C64" s="14"/>
      <c r="D64" s="74"/>
      <c r="E64" s="74"/>
      <c r="F64" s="14"/>
      <c r="G64" s="14"/>
      <c r="H64" s="14"/>
      <c r="I64" s="14"/>
    </row>
    <row r="65" spans="1:9" ht="15.75">
      <c r="A65" s="14"/>
      <c r="B65" s="29"/>
      <c r="C65" s="14"/>
      <c r="D65" s="74"/>
      <c r="E65" s="74"/>
      <c r="F65" s="14"/>
      <c r="G65" s="14"/>
      <c r="H65" s="14"/>
      <c r="I65" s="14"/>
    </row>
    <row r="67" spans="1:9" ht="42" customHeight="1">
      <c r="A67" s="76" t="s">
        <v>175</v>
      </c>
      <c r="B67" s="76"/>
      <c r="C67" s="76"/>
      <c r="D67" s="76"/>
      <c r="E67" s="76"/>
      <c r="F67" s="76"/>
      <c r="G67" s="76"/>
      <c r="H67" s="76"/>
      <c r="I67" s="76"/>
    </row>
    <row r="68" spans="1:9" ht="15">
      <c r="A68" s="131" t="s">
        <v>88</v>
      </c>
      <c r="B68" s="131"/>
      <c r="C68" s="131"/>
      <c r="D68" s="131"/>
      <c r="E68" s="131"/>
      <c r="F68" s="131"/>
      <c r="G68" s="131"/>
      <c r="H68" s="131"/>
      <c r="I68" s="131"/>
    </row>
    <row r="70" spans="1:9" ht="15.75">
      <c r="A70" s="14" t="s">
        <v>16</v>
      </c>
      <c r="B70" s="14"/>
      <c r="C70" s="14"/>
      <c r="D70" s="14"/>
      <c r="E70" s="67"/>
      <c r="F70" s="67"/>
      <c r="G70" s="127"/>
      <c r="H70" s="127"/>
      <c r="I70" s="14"/>
    </row>
    <row r="74" spans="1:9" ht="15.75">
      <c r="A74" s="76" t="s">
        <v>5</v>
      </c>
      <c r="B74" s="76"/>
      <c r="C74" s="71" t="s">
        <v>10</v>
      </c>
      <c r="D74" s="71"/>
      <c r="E74" s="71"/>
      <c r="F74" s="6"/>
      <c r="G74" s="6"/>
      <c r="H74" s="71" t="s">
        <v>9</v>
      </c>
      <c r="I74" s="71"/>
    </row>
    <row r="75" spans="1:9" ht="15.75">
      <c r="A75" s="7"/>
      <c r="C75" s="72" t="s">
        <v>6</v>
      </c>
      <c r="D75" s="72"/>
      <c r="E75" s="72"/>
      <c r="F75" s="6"/>
      <c r="G75" s="6"/>
      <c r="H75" s="72" t="s">
        <v>7</v>
      </c>
      <c r="I75" s="72"/>
    </row>
    <row r="76" spans="1:9" ht="15.75">
      <c r="A76" s="78" t="s">
        <v>8</v>
      </c>
      <c r="B76" s="78"/>
      <c r="C76" s="79" t="s">
        <v>10</v>
      </c>
      <c r="D76" s="79"/>
      <c r="E76" s="79"/>
      <c r="F76" s="11"/>
      <c r="G76" s="11"/>
      <c r="H76" s="79" t="s">
        <v>9</v>
      </c>
      <c r="I76" s="79"/>
    </row>
    <row r="77" spans="1:9" ht="15.75">
      <c r="A77" s="7"/>
      <c r="B77" s="4"/>
      <c r="C77" s="72" t="s">
        <v>6</v>
      </c>
      <c r="D77" s="72"/>
      <c r="E77" s="72"/>
      <c r="F77" s="6"/>
      <c r="G77" s="6"/>
      <c r="H77" s="72" t="s">
        <v>7</v>
      </c>
      <c r="I77" s="72"/>
    </row>
  </sheetData>
  <sheetProtection/>
  <mergeCells count="112">
    <mergeCell ref="A76:B76"/>
    <mergeCell ref="C76:E76"/>
    <mergeCell ref="H76:I76"/>
    <mergeCell ref="D64:E64"/>
    <mergeCell ref="D65:E65"/>
    <mergeCell ref="A67:I67"/>
    <mergeCell ref="C77:E77"/>
    <mergeCell ref="H77:I77"/>
    <mergeCell ref="A74:B74"/>
    <mergeCell ref="C74:E74"/>
    <mergeCell ref="H74:I74"/>
    <mergeCell ref="C75:E75"/>
    <mergeCell ref="H75:I75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D63:E63"/>
    <mergeCell ref="C48:D48"/>
    <mergeCell ref="A54:I54"/>
    <mergeCell ref="A48:A49"/>
    <mergeCell ref="B48:B49"/>
    <mergeCell ref="E48:H48"/>
    <mergeCell ref="I48:I49"/>
    <mergeCell ref="D56:E56"/>
    <mergeCell ref="E49:F49"/>
    <mergeCell ref="G49:H49"/>
    <mergeCell ref="E50:F50"/>
    <mergeCell ref="G50:H50"/>
    <mergeCell ref="E51:F51"/>
    <mergeCell ref="G51:H51"/>
    <mergeCell ref="E52:F52"/>
    <mergeCell ref="G52:H52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G5:I5"/>
    <mergeCell ref="A7:I7"/>
    <mergeCell ref="A10:F10"/>
    <mergeCell ref="G10:H10"/>
    <mergeCell ref="G1:I1"/>
    <mergeCell ref="G2:I2"/>
    <mergeCell ref="G3:I3"/>
    <mergeCell ref="G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0">
      <selection activeCell="A23" sqref="A23:J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0" t="s">
        <v>0</v>
      </c>
      <c r="I1" s="80"/>
      <c r="J1" s="80"/>
    </row>
    <row r="2" spans="3:10" ht="15.75" customHeight="1">
      <c r="C2" s="6"/>
      <c r="D2" s="6"/>
      <c r="E2" s="6"/>
      <c r="F2" s="6"/>
      <c r="G2" s="6"/>
      <c r="H2" s="80" t="s">
        <v>1</v>
      </c>
      <c r="I2" s="80"/>
      <c r="J2" s="80"/>
    </row>
    <row r="3" spans="3:10" ht="15.75" customHeight="1">
      <c r="C3" s="6"/>
      <c r="D3" s="6"/>
      <c r="E3" s="6"/>
      <c r="F3" s="6"/>
      <c r="G3" s="6"/>
      <c r="H3" s="80" t="s">
        <v>2</v>
      </c>
      <c r="I3" s="80"/>
      <c r="J3" s="80"/>
    </row>
    <row r="4" spans="1:10" ht="15.75">
      <c r="A4" s="1"/>
      <c r="B4" s="1"/>
      <c r="C4" s="6"/>
      <c r="D4" s="6"/>
      <c r="E4" s="6"/>
      <c r="F4" s="6"/>
      <c r="G4" s="6"/>
      <c r="H4" s="80" t="s">
        <v>11</v>
      </c>
      <c r="I4" s="80"/>
      <c r="J4" s="80"/>
    </row>
    <row r="5" spans="1:10" ht="15.75">
      <c r="A5" s="6"/>
      <c r="B5" s="6"/>
      <c r="C5" s="6"/>
      <c r="D5" s="6"/>
      <c r="E5" s="6"/>
      <c r="F5" s="6"/>
      <c r="G5" s="6"/>
      <c r="H5" s="80" t="s">
        <v>13</v>
      </c>
      <c r="I5" s="80"/>
      <c r="J5" s="80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1" t="s">
        <v>138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84" t="s">
        <v>176</v>
      </c>
      <c r="B10" s="84"/>
      <c r="C10" s="84"/>
      <c r="D10" s="84"/>
      <c r="E10" s="84"/>
      <c r="F10" s="84"/>
      <c r="G10" s="87">
        <v>14</v>
      </c>
      <c r="H10" s="87"/>
      <c r="I10" s="94" t="s">
        <v>177</v>
      </c>
      <c r="J10" s="94"/>
    </row>
    <row r="11" spans="1:10" ht="34.5" customHeight="1">
      <c r="A11" s="75" t="s">
        <v>20</v>
      </c>
      <c r="B11" s="75"/>
      <c r="C11" s="75"/>
      <c r="D11" s="75"/>
      <c r="E11" s="75"/>
      <c r="F11" s="75"/>
      <c r="G11" s="82" t="s">
        <v>107</v>
      </c>
      <c r="H11" s="82"/>
      <c r="I11" s="82" t="s">
        <v>105</v>
      </c>
      <c r="J11" s="82"/>
    </row>
    <row r="12" spans="1:10" ht="18.75" customHeight="1">
      <c r="A12" s="3"/>
      <c r="B12" s="3"/>
      <c r="C12" s="3"/>
      <c r="D12" s="3"/>
      <c r="E12" s="3"/>
      <c r="F12" s="3"/>
      <c r="G12" s="35"/>
      <c r="H12" s="35"/>
      <c r="I12" s="35"/>
      <c r="J12" s="35"/>
    </row>
    <row r="13" spans="1:10" ht="18.75" customHeight="1">
      <c r="A13" s="84" t="s">
        <v>178</v>
      </c>
      <c r="B13" s="84"/>
      <c r="C13" s="84"/>
      <c r="D13" s="84"/>
      <c r="E13" s="84"/>
      <c r="F13" s="84"/>
      <c r="G13" s="87">
        <v>141</v>
      </c>
      <c r="H13" s="87"/>
      <c r="I13" s="88" t="s">
        <v>177</v>
      </c>
      <c r="J13" s="88"/>
    </row>
    <row r="14" spans="1:10" ht="66.75" customHeight="1">
      <c r="A14" s="75" t="s">
        <v>22</v>
      </c>
      <c r="B14" s="75"/>
      <c r="C14" s="75"/>
      <c r="D14" s="75"/>
      <c r="E14" s="75"/>
      <c r="F14" s="75"/>
      <c r="G14" s="82" t="s">
        <v>117</v>
      </c>
      <c r="H14" s="82"/>
      <c r="I14" s="82" t="s">
        <v>105</v>
      </c>
      <c r="J14" s="82"/>
    </row>
    <row r="15" spans="1:10" ht="21.75" customHeight="1">
      <c r="A15" s="84" t="s">
        <v>179</v>
      </c>
      <c r="B15" s="84"/>
      <c r="C15" s="85" t="s">
        <v>180</v>
      </c>
      <c r="D15" s="85"/>
      <c r="E15" s="86" t="s">
        <v>181</v>
      </c>
      <c r="F15" s="86"/>
      <c r="G15" s="91" t="s">
        <v>182</v>
      </c>
      <c r="H15" s="91"/>
      <c r="I15" s="92">
        <v>22564000000</v>
      </c>
      <c r="J15" s="92"/>
    </row>
    <row r="16" spans="1:10" ht="66.75" customHeight="1">
      <c r="A16" s="72" t="s">
        <v>119</v>
      </c>
      <c r="B16" s="72"/>
      <c r="C16" s="72" t="s">
        <v>120</v>
      </c>
      <c r="D16" s="72"/>
      <c r="E16" s="72" t="s">
        <v>121</v>
      </c>
      <c r="F16" s="72"/>
      <c r="G16" s="82" t="s">
        <v>118</v>
      </c>
      <c r="H16" s="82"/>
      <c r="I16" s="82" t="s">
        <v>106</v>
      </c>
      <c r="J16" s="82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77" t="s">
        <v>139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5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7" t="s">
        <v>93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6.5" customHeight="1">
      <c r="A21" s="93" t="s">
        <v>183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1.75" customHeight="1">
      <c r="A22" s="77" t="s">
        <v>94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30.75" customHeight="1">
      <c r="A23" s="90" t="s">
        <v>184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21.75" customHeight="1">
      <c r="A24" s="77" t="s">
        <v>95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80.25" customHeight="1">
      <c r="A25" s="89" t="s">
        <v>221</v>
      </c>
      <c r="B25" s="89"/>
      <c r="C25" s="89"/>
      <c r="D25" s="89"/>
      <c r="E25" s="89"/>
      <c r="F25" s="89"/>
      <c r="G25" s="89"/>
      <c r="H25" s="89"/>
      <c r="I25" s="89"/>
      <c r="J25" s="89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0:H10"/>
    <mergeCell ref="A7:J7"/>
    <mergeCell ref="H1:J1"/>
    <mergeCell ref="H2:J2"/>
    <mergeCell ref="H3:J3"/>
    <mergeCell ref="H4:J4"/>
    <mergeCell ref="H5:J5"/>
    <mergeCell ref="I10:J10"/>
    <mergeCell ref="A25:J25"/>
    <mergeCell ref="A22:J22"/>
    <mergeCell ref="A23:J23"/>
    <mergeCell ref="A13:F13"/>
    <mergeCell ref="I14:J14"/>
    <mergeCell ref="G15:H15"/>
    <mergeCell ref="I15:J15"/>
    <mergeCell ref="G16:H16"/>
    <mergeCell ref="I16:J16"/>
    <mergeCell ref="A16:B16"/>
    <mergeCell ref="A18:J18"/>
    <mergeCell ref="A24:J24"/>
    <mergeCell ref="A14:F14"/>
    <mergeCell ref="A20:J20"/>
    <mergeCell ref="I11:J11"/>
    <mergeCell ref="G13:H13"/>
    <mergeCell ref="I13:J13"/>
    <mergeCell ref="G14:H14"/>
    <mergeCell ref="A21:J21"/>
    <mergeCell ref="G11:H11"/>
    <mergeCell ref="C16:D16"/>
    <mergeCell ref="E16:F16"/>
    <mergeCell ref="A15:B15"/>
    <mergeCell ref="C15:D15"/>
    <mergeCell ref="E15:F15"/>
    <mergeCell ref="A10:F10"/>
    <mergeCell ref="A11:F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3">
      <selection activeCell="N20" activeCellId="3" sqref="C20:D20 H20 I20:J20 N20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7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0.5" customHeight="1"/>
    <row r="3" spans="1:13" ht="15.75">
      <c r="A3" s="77" t="s">
        <v>140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ht="15.75">
      <c r="N4" s="40" t="s">
        <v>18</v>
      </c>
    </row>
    <row r="5" spans="1:14" ht="15.75" customHeight="1">
      <c r="A5" s="67" t="s">
        <v>23</v>
      </c>
      <c r="B5" s="67" t="s">
        <v>4</v>
      </c>
      <c r="C5" s="67" t="s">
        <v>132</v>
      </c>
      <c r="D5" s="67"/>
      <c r="E5" s="67"/>
      <c r="F5" s="67"/>
      <c r="G5" s="67" t="s">
        <v>133</v>
      </c>
      <c r="H5" s="67"/>
      <c r="I5" s="67"/>
      <c r="J5" s="67"/>
      <c r="K5" s="67" t="s">
        <v>134</v>
      </c>
      <c r="L5" s="67"/>
      <c r="M5" s="67"/>
      <c r="N5" s="67"/>
    </row>
    <row r="6" spans="1:14" ht="54.75" customHeight="1">
      <c r="A6" s="67"/>
      <c r="B6" s="67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52.5" customHeight="1">
      <c r="A8" s="14"/>
      <c r="B8" s="15" t="s">
        <v>27</v>
      </c>
      <c r="C8" s="45">
        <f>'Форма 2022-2 П.6'!C17</f>
        <v>1442673.72</v>
      </c>
      <c r="D8" s="14" t="s">
        <v>28</v>
      </c>
      <c r="E8" s="14" t="s">
        <v>28</v>
      </c>
      <c r="F8" s="45">
        <f>C8</f>
        <v>1442673.72</v>
      </c>
      <c r="G8" s="45">
        <f>'Форма 2022-2 П.6'!G17</f>
        <v>2452178</v>
      </c>
      <c r="H8" s="14" t="s">
        <v>28</v>
      </c>
      <c r="I8" s="14" t="s">
        <v>28</v>
      </c>
      <c r="J8" s="45">
        <f>G8</f>
        <v>2452178</v>
      </c>
      <c r="K8" s="45">
        <f>'Форма 2022-2 П.6'!K17</f>
        <v>2529070</v>
      </c>
      <c r="L8" s="14" t="s">
        <v>28</v>
      </c>
      <c r="M8" s="14" t="s">
        <v>28</v>
      </c>
      <c r="N8" s="45">
        <f>K8</f>
        <v>2529070</v>
      </c>
    </row>
    <row r="9" spans="1:14" ht="96" customHeight="1">
      <c r="A9" s="14"/>
      <c r="B9" s="15" t="s">
        <v>30</v>
      </c>
      <c r="C9" s="14" t="s">
        <v>28</v>
      </c>
      <c r="D9" s="14"/>
      <c r="E9" s="14"/>
      <c r="F9" s="14"/>
      <c r="G9" s="14" t="s">
        <v>28</v>
      </c>
      <c r="H9" s="14"/>
      <c r="I9" s="14"/>
      <c r="J9" s="14"/>
      <c r="K9" s="14" t="s">
        <v>28</v>
      </c>
      <c r="L9" s="14"/>
      <c r="M9" s="14"/>
      <c r="N9" s="14"/>
    </row>
    <row r="10" spans="1:14" ht="86.25" customHeight="1">
      <c r="A10" s="14"/>
      <c r="B10" s="15" t="s">
        <v>31</v>
      </c>
      <c r="C10" s="14" t="s">
        <v>28</v>
      </c>
      <c r="D10" s="45">
        <f>'Форма 2022-2 П.6'!D17</f>
        <v>48000</v>
      </c>
      <c r="E10" s="45">
        <f>D10</f>
        <v>48000</v>
      </c>
      <c r="F10" s="45">
        <f>D10</f>
        <v>48000</v>
      </c>
      <c r="G10" s="14" t="s">
        <v>28</v>
      </c>
      <c r="H10" s="45">
        <f>'Форма 2022-2 П.6'!H17</f>
        <v>32000</v>
      </c>
      <c r="I10" s="45">
        <f>H10</f>
        <v>32000</v>
      </c>
      <c r="J10" s="45">
        <f>H10</f>
        <v>32000</v>
      </c>
      <c r="K10" s="14" t="s">
        <v>28</v>
      </c>
      <c r="L10" s="14"/>
      <c r="M10" s="14"/>
      <c r="N10" s="14"/>
    </row>
    <row r="11" spans="1:14" ht="51" customHeight="1">
      <c r="A11" s="14"/>
      <c r="B11" s="15" t="s">
        <v>29</v>
      </c>
      <c r="C11" s="14" t="s">
        <v>28</v>
      </c>
      <c r="D11" s="14"/>
      <c r="E11" s="14"/>
      <c r="F11" s="14"/>
      <c r="G11" s="14" t="s">
        <v>28</v>
      </c>
      <c r="H11" s="14"/>
      <c r="I11" s="14"/>
      <c r="J11" s="14"/>
      <c r="K11" s="14" t="s">
        <v>28</v>
      </c>
      <c r="L11" s="14"/>
      <c r="M11" s="14"/>
      <c r="N11" s="14"/>
    </row>
    <row r="12" spans="1:14" ht="21" customHeight="1">
      <c r="A12" s="14"/>
      <c r="B12" s="14" t="s">
        <v>16</v>
      </c>
      <c r="C12" s="45">
        <f>C8</f>
        <v>1442673.72</v>
      </c>
      <c r="D12" s="45">
        <f>D10</f>
        <v>48000</v>
      </c>
      <c r="E12" s="45">
        <f>E10</f>
        <v>48000</v>
      </c>
      <c r="F12" s="45">
        <f>F8+F10</f>
        <v>1490673.72</v>
      </c>
      <c r="G12" s="45">
        <f>G8</f>
        <v>2452178</v>
      </c>
      <c r="H12" s="45">
        <f>H10</f>
        <v>32000</v>
      </c>
      <c r="I12" s="45">
        <f>I10</f>
        <v>32000</v>
      </c>
      <c r="J12" s="45">
        <f>J8+J10</f>
        <v>2484178</v>
      </c>
      <c r="K12" s="45">
        <f>K8</f>
        <v>2529070</v>
      </c>
      <c r="L12" s="45">
        <f>L10</f>
        <v>0</v>
      </c>
      <c r="M12" s="45">
        <f>M10</f>
        <v>0</v>
      </c>
      <c r="N12" s="45">
        <f>N8+N10</f>
        <v>2529070</v>
      </c>
    </row>
    <row r="14" spans="1:13" ht="15.75">
      <c r="A14" s="77" t="s">
        <v>141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ht="15.75">
      <c r="N15" s="40" t="s">
        <v>18</v>
      </c>
    </row>
    <row r="16" spans="1:14" ht="15" customHeight="1">
      <c r="A16" s="67" t="s">
        <v>23</v>
      </c>
      <c r="B16" s="67" t="s">
        <v>4</v>
      </c>
      <c r="C16" s="100" t="s">
        <v>126</v>
      </c>
      <c r="D16" s="100"/>
      <c r="E16" s="100"/>
      <c r="F16" s="100"/>
      <c r="G16" s="100"/>
      <c r="H16" s="100"/>
      <c r="I16" s="96" t="s">
        <v>135</v>
      </c>
      <c r="J16" s="97"/>
      <c r="K16" s="97"/>
      <c r="L16" s="97"/>
      <c r="M16" s="97"/>
      <c r="N16" s="98"/>
    </row>
    <row r="17" spans="1:14" ht="15" customHeight="1">
      <c r="A17" s="67"/>
      <c r="B17" s="67"/>
      <c r="C17" s="95" t="s">
        <v>24</v>
      </c>
      <c r="D17" s="95"/>
      <c r="E17" s="95" t="s">
        <v>25</v>
      </c>
      <c r="F17" s="95"/>
      <c r="G17" s="95" t="s">
        <v>26</v>
      </c>
      <c r="H17" s="95" t="s">
        <v>33</v>
      </c>
      <c r="I17" s="95" t="s">
        <v>24</v>
      </c>
      <c r="J17" s="95"/>
      <c r="K17" s="95" t="s">
        <v>25</v>
      </c>
      <c r="L17" s="95"/>
      <c r="M17" s="95" t="s">
        <v>26</v>
      </c>
      <c r="N17" s="95" t="s">
        <v>34</v>
      </c>
    </row>
    <row r="18" spans="1:14" ht="31.5" customHeight="1">
      <c r="A18" s="67"/>
      <c r="B18" s="67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ht="15.75">
      <c r="A19" s="14">
        <v>1</v>
      </c>
      <c r="B19" s="14">
        <v>2</v>
      </c>
      <c r="C19" s="100">
        <v>3</v>
      </c>
      <c r="D19" s="100"/>
      <c r="E19" s="100">
        <v>4</v>
      </c>
      <c r="F19" s="100"/>
      <c r="G19" s="18">
        <v>5</v>
      </c>
      <c r="H19" s="18">
        <v>6</v>
      </c>
      <c r="I19" s="100">
        <v>7</v>
      </c>
      <c r="J19" s="100"/>
      <c r="K19" s="100">
        <v>8</v>
      </c>
      <c r="L19" s="100"/>
      <c r="M19" s="18">
        <v>9</v>
      </c>
      <c r="N19" s="18">
        <v>10</v>
      </c>
    </row>
    <row r="20" spans="1:14" ht="52.5" customHeight="1">
      <c r="A20" s="14"/>
      <c r="B20" s="15" t="s">
        <v>27</v>
      </c>
      <c r="C20" s="99">
        <f>'Форма 2022-2 П.6'!C42:D42</f>
        <v>2663110.71</v>
      </c>
      <c r="D20" s="99"/>
      <c r="E20" s="74" t="s">
        <v>28</v>
      </c>
      <c r="F20" s="74"/>
      <c r="G20" s="19" t="s">
        <v>28</v>
      </c>
      <c r="H20" s="59">
        <f>C20</f>
        <v>2663110.71</v>
      </c>
      <c r="I20" s="99">
        <f>'Форма 2022-2 П.6'!I42:J42</f>
        <v>2796266.2455</v>
      </c>
      <c r="J20" s="99"/>
      <c r="K20" s="74" t="s">
        <v>28</v>
      </c>
      <c r="L20" s="74"/>
      <c r="M20" s="19" t="s">
        <v>28</v>
      </c>
      <c r="N20" s="59">
        <f>I20</f>
        <v>2796266.2455</v>
      </c>
    </row>
    <row r="21" spans="1:14" ht="102" customHeight="1">
      <c r="A21" s="14"/>
      <c r="B21" s="15" t="s">
        <v>30</v>
      </c>
      <c r="C21" s="74" t="s">
        <v>28</v>
      </c>
      <c r="D21" s="74"/>
      <c r="E21" s="74"/>
      <c r="F21" s="74"/>
      <c r="G21" s="19"/>
      <c r="H21" s="19"/>
      <c r="I21" s="74" t="s">
        <v>28</v>
      </c>
      <c r="J21" s="74"/>
      <c r="K21" s="74"/>
      <c r="L21" s="74"/>
      <c r="M21" s="19"/>
      <c r="N21" s="19"/>
    </row>
    <row r="22" spans="1:14" ht="84" customHeight="1">
      <c r="A22" s="14"/>
      <c r="B22" s="15" t="s">
        <v>31</v>
      </c>
      <c r="C22" s="74" t="s">
        <v>28</v>
      </c>
      <c r="D22" s="74"/>
      <c r="E22" s="74"/>
      <c r="F22" s="74"/>
      <c r="G22" s="19"/>
      <c r="H22" s="19"/>
      <c r="I22" s="74" t="s">
        <v>28</v>
      </c>
      <c r="J22" s="74"/>
      <c r="K22" s="74"/>
      <c r="L22" s="74"/>
      <c r="M22" s="19"/>
      <c r="N22" s="19"/>
    </row>
    <row r="23" spans="1:14" ht="53.25" customHeight="1">
      <c r="A23" s="14"/>
      <c r="B23" s="15" t="s">
        <v>29</v>
      </c>
      <c r="C23" s="74" t="s">
        <v>28</v>
      </c>
      <c r="D23" s="74"/>
      <c r="E23" s="74"/>
      <c r="F23" s="74"/>
      <c r="G23" s="19"/>
      <c r="H23" s="19"/>
      <c r="I23" s="74" t="s">
        <v>28</v>
      </c>
      <c r="J23" s="74"/>
      <c r="K23" s="74"/>
      <c r="L23" s="74"/>
      <c r="M23" s="19"/>
      <c r="N23" s="19"/>
    </row>
    <row r="24" spans="1:14" ht="19.5" customHeight="1">
      <c r="A24" s="14"/>
      <c r="B24" s="14" t="s">
        <v>16</v>
      </c>
      <c r="C24" s="99">
        <f>C20</f>
        <v>2663110.71</v>
      </c>
      <c r="D24" s="99"/>
      <c r="E24" s="99"/>
      <c r="F24" s="99"/>
      <c r="G24" s="59"/>
      <c r="H24" s="59">
        <f>C24</f>
        <v>2663110.71</v>
      </c>
      <c r="I24" s="99">
        <f>I20</f>
        <v>2796266.2455</v>
      </c>
      <c r="J24" s="99"/>
      <c r="K24" s="99"/>
      <c r="L24" s="99"/>
      <c r="M24" s="59"/>
      <c r="N24" s="59">
        <f>I24</f>
        <v>2796266.2455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E22:F22"/>
    <mergeCell ref="E23:F23"/>
    <mergeCell ref="E24:F24"/>
    <mergeCell ref="I19:J19"/>
    <mergeCell ref="K19:L19"/>
    <mergeCell ref="H17:H18"/>
    <mergeCell ref="G17:G18"/>
    <mergeCell ref="E17:F18"/>
    <mergeCell ref="I22:J22"/>
    <mergeCell ref="I23:J23"/>
    <mergeCell ref="C20:D20"/>
    <mergeCell ref="A16:A18"/>
    <mergeCell ref="B16:B18"/>
    <mergeCell ref="C16:H16"/>
    <mergeCell ref="E19:F19"/>
    <mergeCell ref="C17:D18"/>
    <mergeCell ref="C19:D19"/>
    <mergeCell ref="E20:F20"/>
    <mergeCell ref="C22:D22"/>
    <mergeCell ref="C23:D23"/>
    <mergeCell ref="C24:D24"/>
    <mergeCell ref="I24:J24"/>
    <mergeCell ref="K20:L20"/>
    <mergeCell ref="K21:L21"/>
    <mergeCell ref="K22:L22"/>
    <mergeCell ref="K23:L23"/>
    <mergeCell ref="K24:L24"/>
    <mergeCell ref="I20:J20"/>
    <mergeCell ref="K5:N5"/>
    <mergeCell ref="N17:N18"/>
    <mergeCell ref="K17:L18"/>
    <mergeCell ref="I17:J18"/>
    <mergeCell ref="I16:N16"/>
    <mergeCell ref="C21:D21"/>
    <mergeCell ref="I21:J21"/>
    <mergeCell ref="E21:F21"/>
    <mergeCell ref="A14:M14"/>
    <mergeCell ref="M17:M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52"/>
  <sheetViews>
    <sheetView view="pageBreakPreview" zoomScaleSheetLayoutView="100" zoomScalePageLayoutView="0" workbookViewId="0" topLeftCell="A1">
      <selection activeCell="C42" sqref="C42:D42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5.421875" style="0" customWidth="1"/>
  </cols>
  <sheetData>
    <row r="1" spans="1:13" ht="15.7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0.5" customHeight="1"/>
    <row r="3" spans="1:13" ht="15.75">
      <c r="A3" s="77" t="s">
        <v>142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ht="15.75">
      <c r="N4" s="40" t="s">
        <v>18</v>
      </c>
    </row>
    <row r="5" spans="1:14" ht="15.75" customHeight="1">
      <c r="A5" s="67" t="s">
        <v>37</v>
      </c>
      <c r="B5" s="67" t="s">
        <v>4</v>
      </c>
      <c r="C5" s="67" t="s">
        <v>132</v>
      </c>
      <c r="D5" s="67"/>
      <c r="E5" s="67"/>
      <c r="F5" s="67"/>
      <c r="G5" s="67" t="s">
        <v>133</v>
      </c>
      <c r="H5" s="67"/>
      <c r="I5" s="67"/>
      <c r="J5" s="67"/>
      <c r="K5" s="67" t="s">
        <v>134</v>
      </c>
      <c r="L5" s="67"/>
      <c r="M5" s="67"/>
      <c r="N5" s="67"/>
    </row>
    <row r="6" spans="1:14" ht="69.75" customHeight="1">
      <c r="A6" s="67"/>
      <c r="B6" s="67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21" customHeight="1">
      <c r="A8" s="43">
        <v>2111</v>
      </c>
      <c r="B8" s="44" t="s">
        <v>185</v>
      </c>
      <c r="C8" s="45">
        <v>1161929</v>
      </c>
      <c r="D8" s="45"/>
      <c r="E8" s="45"/>
      <c r="F8" s="45">
        <f>C8</f>
        <v>1161929</v>
      </c>
      <c r="G8" s="45">
        <v>1788859</v>
      </c>
      <c r="H8" s="45"/>
      <c r="I8" s="45"/>
      <c r="J8" s="45">
        <f>G8</f>
        <v>1788859</v>
      </c>
      <c r="K8" s="45">
        <v>1769990</v>
      </c>
      <c r="L8" s="45"/>
      <c r="M8" s="45"/>
      <c r="N8" s="45">
        <f>K8</f>
        <v>1769990</v>
      </c>
    </row>
    <row r="9" spans="1:14" ht="31.5">
      <c r="A9" s="43">
        <v>2120</v>
      </c>
      <c r="B9" s="44" t="s">
        <v>186</v>
      </c>
      <c r="C9" s="45">
        <v>186412.16</v>
      </c>
      <c r="D9" s="45"/>
      <c r="E9" s="45"/>
      <c r="F9" s="45">
        <f aca="true" t="shared" si="0" ref="F9:F15">C9</f>
        <v>186412.16</v>
      </c>
      <c r="G9" s="45">
        <v>457569</v>
      </c>
      <c r="H9" s="45"/>
      <c r="I9" s="45"/>
      <c r="J9" s="45">
        <f aca="true" t="shared" si="1" ref="J9:J15">G9</f>
        <v>457569</v>
      </c>
      <c r="K9" s="45">
        <v>428390</v>
      </c>
      <c r="L9" s="45"/>
      <c r="M9" s="45"/>
      <c r="N9" s="45">
        <f aca="true" t="shared" si="2" ref="N9:N15">K9</f>
        <v>428390</v>
      </c>
    </row>
    <row r="10" spans="1:14" ht="63">
      <c r="A10" s="43">
        <v>2210</v>
      </c>
      <c r="B10" s="44" t="s">
        <v>187</v>
      </c>
      <c r="C10" s="45">
        <v>44834.87</v>
      </c>
      <c r="D10" s="45"/>
      <c r="E10" s="45"/>
      <c r="F10" s="45">
        <f t="shared" si="0"/>
        <v>44834.87</v>
      </c>
      <c r="G10" s="45">
        <v>136026</v>
      </c>
      <c r="H10" s="45"/>
      <c r="I10" s="45"/>
      <c r="J10" s="45">
        <f t="shared" si="1"/>
        <v>136026</v>
      </c>
      <c r="K10" s="45">
        <v>222180</v>
      </c>
      <c r="L10" s="45"/>
      <c r="M10" s="45"/>
      <c r="N10" s="45">
        <f t="shared" si="2"/>
        <v>222180</v>
      </c>
    </row>
    <row r="11" spans="1:14" ht="47.25">
      <c r="A11" s="43">
        <v>2240</v>
      </c>
      <c r="B11" s="44" t="s">
        <v>188</v>
      </c>
      <c r="C11" s="45">
        <v>13981.03</v>
      </c>
      <c r="D11" s="45"/>
      <c r="E11" s="45"/>
      <c r="F11" s="45">
        <f t="shared" si="0"/>
        <v>13981.03</v>
      </c>
      <c r="G11" s="45">
        <v>22034</v>
      </c>
      <c r="H11" s="45"/>
      <c r="I11" s="45"/>
      <c r="J11" s="45">
        <f t="shared" si="1"/>
        <v>22034</v>
      </c>
      <c r="K11" s="45">
        <v>34480</v>
      </c>
      <c r="L11" s="45"/>
      <c r="M11" s="45"/>
      <c r="N11" s="45">
        <f t="shared" si="2"/>
        <v>34480</v>
      </c>
    </row>
    <row r="12" spans="1:14" ht="47.25">
      <c r="A12" s="43">
        <v>2272</v>
      </c>
      <c r="B12" s="44" t="s">
        <v>189</v>
      </c>
      <c r="C12" s="45">
        <v>490</v>
      </c>
      <c r="D12" s="45"/>
      <c r="E12" s="45"/>
      <c r="F12" s="45">
        <f t="shared" si="0"/>
        <v>490</v>
      </c>
      <c r="G12" s="45">
        <v>611</v>
      </c>
      <c r="H12" s="45"/>
      <c r="I12" s="45"/>
      <c r="J12" s="45">
        <f t="shared" si="1"/>
        <v>611</v>
      </c>
      <c r="K12" s="45">
        <v>2060</v>
      </c>
      <c r="L12" s="45"/>
      <c r="M12" s="45"/>
      <c r="N12" s="45">
        <f t="shared" si="2"/>
        <v>2060</v>
      </c>
    </row>
    <row r="13" spans="1:14" ht="31.5">
      <c r="A13" s="43">
        <v>2273</v>
      </c>
      <c r="B13" s="44" t="s">
        <v>190</v>
      </c>
      <c r="C13" s="45">
        <v>13600.95</v>
      </c>
      <c r="D13" s="45"/>
      <c r="E13" s="45"/>
      <c r="F13" s="45">
        <f t="shared" si="0"/>
        <v>13600.95</v>
      </c>
      <c r="G13" s="45">
        <v>22964</v>
      </c>
      <c r="H13" s="45"/>
      <c r="I13" s="45"/>
      <c r="J13" s="45">
        <f t="shared" si="1"/>
        <v>22964</v>
      </c>
      <c r="K13" s="45">
        <v>40860</v>
      </c>
      <c r="L13" s="45"/>
      <c r="M13" s="45"/>
      <c r="N13" s="45">
        <f t="shared" si="2"/>
        <v>40860</v>
      </c>
    </row>
    <row r="14" spans="1:14" ht="78.75">
      <c r="A14" s="43">
        <v>2275</v>
      </c>
      <c r="B14" s="44" t="s">
        <v>191</v>
      </c>
      <c r="C14" s="45">
        <v>6118.32</v>
      </c>
      <c r="D14" s="45"/>
      <c r="E14" s="45"/>
      <c r="F14" s="45">
        <f t="shared" si="0"/>
        <v>6118.32</v>
      </c>
      <c r="G14" s="45">
        <v>6210</v>
      </c>
      <c r="H14" s="45"/>
      <c r="I14" s="45"/>
      <c r="J14" s="45">
        <f t="shared" si="1"/>
        <v>6210</v>
      </c>
      <c r="K14" s="45">
        <v>11385</v>
      </c>
      <c r="L14" s="45"/>
      <c r="M14" s="45"/>
      <c r="N14" s="45">
        <f t="shared" si="2"/>
        <v>11385</v>
      </c>
    </row>
    <row r="15" spans="1:14" ht="31.5">
      <c r="A15" s="43">
        <v>2710</v>
      </c>
      <c r="B15" s="44" t="s">
        <v>192</v>
      </c>
      <c r="C15" s="45">
        <v>15307.39</v>
      </c>
      <c r="D15" s="45"/>
      <c r="E15" s="45"/>
      <c r="F15" s="45">
        <f t="shared" si="0"/>
        <v>15307.39</v>
      </c>
      <c r="G15" s="45">
        <v>17905</v>
      </c>
      <c r="H15" s="45"/>
      <c r="I15" s="45"/>
      <c r="J15" s="45">
        <f t="shared" si="1"/>
        <v>17905</v>
      </c>
      <c r="K15" s="45">
        <v>19725</v>
      </c>
      <c r="L15" s="45"/>
      <c r="M15" s="45"/>
      <c r="N15" s="45">
        <f t="shared" si="2"/>
        <v>19725</v>
      </c>
    </row>
    <row r="16" spans="1:14" ht="78.75">
      <c r="A16" s="43">
        <v>3110</v>
      </c>
      <c r="B16" s="44" t="s">
        <v>193</v>
      </c>
      <c r="C16" s="45"/>
      <c r="D16" s="45">
        <v>48000</v>
      </c>
      <c r="E16" s="45">
        <f>D16</f>
        <v>48000</v>
      </c>
      <c r="F16" s="45">
        <f>D16</f>
        <v>48000</v>
      </c>
      <c r="G16" s="45"/>
      <c r="H16" s="45">
        <v>32000</v>
      </c>
      <c r="I16" s="45">
        <f>H16</f>
        <v>32000</v>
      </c>
      <c r="J16" s="45">
        <f>H16</f>
        <v>32000</v>
      </c>
      <c r="K16" s="45"/>
      <c r="L16" s="45"/>
      <c r="M16" s="45"/>
      <c r="N16" s="45">
        <f>L16</f>
        <v>0</v>
      </c>
    </row>
    <row r="17" spans="1:14" ht="15.75">
      <c r="A17" s="14"/>
      <c r="B17" s="14" t="s">
        <v>16</v>
      </c>
      <c r="C17" s="45">
        <f>SUM(C8:C16)</f>
        <v>1442673.72</v>
      </c>
      <c r="D17" s="45">
        <f aca="true" t="shared" si="3" ref="D17:N17">SUM(D8:D16)</f>
        <v>48000</v>
      </c>
      <c r="E17" s="45">
        <f t="shared" si="3"/>
        <v>48000</v>
      </c>
      <c r="F17" s="45">
        <f t="shared" si="3"/>
        <v>1490673.72</v>
      </c>
      <c r="G17" s="45">
        <f t="shared" si="3"/>
        <v>2452178</v>
      </c>
      <c r="H17" s="45">
        <f t="shared" si="3"/>
        <v>32000</v>
      </c>
      <c r="I17" s="45">
        <f t="shared" si="3"/>
        <v>32000</v>
      </c>
      <c r="J17" s="45">
        <f t="shared" si="3"/>
        <v>2484178</v>
      </c>
      <c r="K17" s="45">
        <f t="shared" si="3"/>
        <v>2529070</v>
      </c>
      <c r="L17" s="45"/>
      <c r="M17" s="45"/>
      <c r="N17" s="45">
        <f t="shared" si="3"/>
        <v>2529070</v>
      </c>
    </row>
    <row r="19" spans="1:13" ht="15.75">
      <c r="A19" s="77" t="s">
        <v>143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4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0" t="s">
        <v>18</v>
      </c>
    </row>
    <row r="21" spans="1:14" ht="15.75">
      <c r="A21" s="67" t="s">
        <v>38</v>
      </c>
      <c r="B21" s="67" t="s">
        <v>4</v>
      </c>
      <c r="C21" s="67" t="s">
        <v>132</v>
      </c>
      <c r="D21" s="67"/>
      <c r="E21" s="67"/>
      <c r="F21" s="67"/>
      <c r="G21" s="67" t="s">
        <v>133</v>
      </c>
      <c r="H21" s="67"/>
      <c r="I21" s="67"/>
      <c r="J21" s="67"/>
      <c r="K21" s="67" t="s">
        <v>134</v>
      </c>
      <c r="L21" s="67"/>
      <c r="M21" s="67"/>
      <c r="N21" s="67"/>
    </row>
    <row r="22" spans="1:14" ht="69.75" customHeight="1">
      <c r="A22" s="67"/>
      <c r="B22" s="67"/>
      <c r="C22" s="14" t="s">
        <v>24</v>
      </c>
      <c r="D22" s="14" t="s">
        <v>25</v>
      </c>
      <c r="E22" s="14" t="s">
        <v>26</v>
      </c>
      <c r="F22" s="16" t="s">
        <v>33</v>
      </c>
      <c r="G22" s="14" t="s">
        <v>24</v>
      </c>
      <c r="H22" s="14" t="s">
        <v>25</v>
      </c>
      <c r="I22" s="14" t="s">
        <v>26</v>
      </c>
      <c r="J22" s="14" t="s">
        <v>32</v>
      </c>
      <c r="K22" s="14" t="s">
        <v>24</v>
      </c>
      <c r="L22" s="14" t="s">
        <v>25</v>
      </c>
      <c r="M22" s="14" t="s">
        <v>26</v>
      </c>
      <c r="N22" s="14" t="s">
        <v>35</v>
      </c>
    </row>
    <row r="23" spans="1:14" ht="1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</row>
    <row r="24" spans="1:14" ht="15.75">
      <c r="A24" s="14"/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.75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>
      <c r="A26" s="14"/>
      <c r="B26" s="14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.75" customHeight="1">
      <c r="A28" s="77" t="s">
        <v>144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9"/>
    </row>
    <row r="29" ht="15.75">
      <c r="N29" s="40" t="s">
        <v>18</v>
      </c>
    </row>
    <row r="30" spans="1:14" ht="18.75" customHeight="1">
      <c r="A30" s="67" t="s">
        <v>37</v>
      </c>
      <c r="B30" s="67" t="s">
        <v>4</v>
      </c>
      <c r="C30" s="100" t="s">
        <v>126</v>
      </c>
      <c r="D30" s="100"/>
      <c r="E30" s="100"/>
      <c r="F30" s="100"/>
      <c r="G30" s="100"/>
      <c r="H30" s="100"/>
      <c r="I30" s="96" t="s">
        <v>135</v>
      </c>
      <c r="J30" s="97"/>
      <c r="K30" s="97"/>
      <c r="L30" s="97"/>
      <c r="M30" s="97"/>
      <c r="N30" s="98"/>
    </row>
    <row r="31" spans="1:14" ht="15">
      <c r="A31" s="67"/>
      <c r="B31" s="67"/>
      <c r="C31" s="95" t="s">
        <v>24</v>
      </c>
      <c r="D31" s="95"/>
      <c r="E31" s="95" t="s">
        <v>25</v>
      </c>
      <c r="F31" s="95"/>
      <c r="G31" s="95" t="s">
        <v>26</v>
      </c>
      <c r="H31" s="95" t="s">
        <v>33</v>
      </c>
      <c r="I31" s="95" t="s">
        <v>24</v>
      </c>
      <c r="J31" s="95"/>
      <c r="K31" s="95" t="s">
        <v>25</v>
      </c>
      <c r="L31" s="95"/>
      <c r="M31" s="95" t="s">
        <v>26</v>
      </c>
      <c r="N31" s="95" t="s">
        <v>34</v>
      </c>
    </row>
    <row r="32" spans="1:14" ht="46.5" customHeight="1">
      <c r="A32" s="67"/>
      <c r="B32" s="67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 ht="15.75">
      <c r="A33" s="14">
        <v>1</v>
      </c>
      <c r="B33" s="14">
        <v>2</v>
      </c>
      <c r="C33" s="100">
        <v>3</v>
      </c>
      <c r="D33" s="100"/>
      <c r="E33" s="100">
        <v>4</v>
      </c>
      <c r="F33" s="100"/>
      <c r="G33" s="18">
        <v>5</v>
      </c>
      <c r="H33" s="18">
        <v>6</v>
      </c>
      <c r="I33" s="100">
        <v>7</v>
      </c>
      <c r="J33" s="100"/>
      <c r="K33" s="100">
        <v>8</v>
      </c>
      <c r="L33" s="100"/>
      <c r="M33" s="18">
        <v>9</v>
      </c>
      <c r="N33" s="18">
        <v>10</v>
      </c>
    </row>
    <row r="34" spans="1:14" ht="20.25" customHeight="1">
      <c r="A34" s="43">
        <v>2111</v>
      </c>
      <c r="B34" s="44" t="s">
        <v>185</v>
      </c>
      <c r="C34" s="103">
        <f>K8*1.053</f>
        <v>1863799.47</v>
      </c>
      <c r="D34" s="104"/>
      <c r="E34" s="101"/>
      <c r="F34" s="102"/>
      <c r="G34" s="61"/>
      <c r="H34" s="61">
        <f>C34</f>
        <v>1863799.47</v>
      </c>
      <c r="I34" s="103">
        <f>C34*1.05</f>
        <v>1956989.4435</v>
      </c>
      <c r="J34" s="104"/>
      <c r="K34" s="101"/>
      <c r="L34" s="102"/>
      <c r="M34" s="61"/>
      <c r="N34" s="61">
        <f>I34</f>
        <v>1956989.4435</v>
      </c>
    </row>
    <row r="35" spans="1:14" ht="31.5">
      <c r="A35" s="43">
        <v>2120</v>
      </c>
      <c r="B35" s="44" t="s">
        <v>186</v>
      </c>
      <c r="C35" s="103">
        <f aca="true" t="shared" si="4" ref="C35:C41">K9*1.053</f>
        <v>451094.67</v>
      </c>
      <c r="D35" s="104"/>
      <c r="E35" s="101"/>
      <c r="F35" s="102"/>
      <c r="G35" s="61"/>
      <c r="H35" s="61">
        <f aca="true" t="shared" si="5" ref="H35:H41">C35</f>
        <v>451094.67</v>
      </c>
      <c r="I35" s="103">
        <f aca="true" t="shared" si="6" ref="I35:I41">C35*1.05</f>
        <v>473649.4035</v>
      </c>
      <c r="J35" s="104"/>
      <c r="K35" s="101"/>
      <c r="L35" s="102"/>
      <c r="M35" s="61"/>
      <c r="N35" s="61">
        <f aca="true" t="shared" si="7" ref="N35:N41">I35</f>
        <v>473649.4035</v>
      </c>
    </row>
    <row r="36" spans="1:14" ht="63">
      <c r="A36" s="43">
        <v>2210</v>
      </c>
      <c r="B36" s="44" t="s">
        <v>187</v>
      </c>
      <c r="C36" s="103">
        <f t="shared" si="4"/>
        <v>233955.53999999998</v>
      </c>
      <c r="D36" s="104"/>
      <c r="E36" s="101"/>
      <c r="F36" s="102"/>
      <c r="G36" s="61"/>
      <c r="H36" s="61">
        <f t="shared" si="5"/>
        <v>233955.53999999998</v>
      </c>
      <c r="I36" s="103">
        <f t="shared" si="6"/>
        <v>245653.31699999998</v>
      </c>
      <c r="J36" s="104"/>
      <c r="K36" s="101"/>
      <c r="L36" s="102"/>
      <c r="M36" s="61"/>
      <c r="N36" s="61">
        <f t="shared" si="7"/>
        <v>245653.31699999998</v>
      </c>
    </row>
    <row r="37" spans="1:14" ht="35.25" customHeight="1">
      <c r="A37" s="43">
        <v>2240</v>
      </c>
      <c r="B37" s="44" t="s">
        <v>188</v>
      </c>
      <c r="C37" s="103">
        <f t="shared" si="4"/>
        <v>36307.439999999995</v>
      </c>
      <c r="D37" s="104"/>
      <c r="E37" s="101"/>
      <c r="F37" s="102"/>
      <c r="G37" s="61"/>
      <c r="H37" s="61">
        <f t="shared" si="5"/>
        <v>36307.439999999995</v>
      </c>
      <c r="I37" s="103">
        <f t="shared" si="6"/>
        <v>38122.812</v>
      </c>
      <c r="J37" s="104"/>
      <c r="K37" s="101"/>
      <c r="L37" s="102"/>
      <c r="M37" s="61"/>
      <c r="N37" s="61">
        <f t="shared" si="7"/>
        <v>38122.812</v>
      </c>
    </row>
    <row r="38" spans="1:14" ht="47.25">
      <c r="A38" s="43">
        <v>2272</v>
      </c>
      <c r="B38" s="44" t="s">
        <v>189</v>
      </c>
      <c r="C38" s="103">
        <f t="shared" si="4"/>
        <v>2169.18</v>
      </c>
      <c r="D38" s="104"/>
      <c r="E38" s="101"/>
      <c r="F38" s="102"/>
      <c r="G38" s="61"/>
      <c r="H38" s="61">
        <f t="shared" si="5"/>
        <v>2169.18</v>
      </c>
      <c r="I38" s="103">
        <f t="shared" si="6"/>
        <v>2277.639</v>
      </c>
      <c r="J38" s="104"/>
      <c r="K38" s="101"/>
      <c r="L38" s="102"/>
      <c r="M38" s="61"/>
      <c r="N38" s="61">
        <f t="shared" si="7"/>
        <v>2277.639</v>
      </c>
    </row>
    <row r="39" spans="1:14" ht="31.5">
      <c r="A39" s="43">
        <v>2273</v>
      </c>
      <c r="B39" s="44" t="s">
        <v>190</v>
      </c>
      <c r="C39" s="103">
        <f t="shared" si="4"/>
        <v>43025.579999999994</v>
      </c>
      <c r="D39" s="104"/>
      <c r="E39" s="101"/>
      <c r="F39" s="102"/>
      <c r="G39" s="61"/>
      <c r="H39" s="61">
        <f t="shared" si="5"/>
        <v>43025.579999999994</v>
      </c>
      <c r="I39" s="103">
        <f t="shared" si="6"/>
        <v>45176.859</v>
      </c>
      <c r="J39" s="104"/>
      <c r="K39" s="101"/>
      <c r="L39" s="102"/>
      <c r="M39" s="61"/>
      <c r="N39" s="61">
        <f t="shared" si="7"/>
        <v>45176.859</v>
      </c>
    </row>
    <row r="40" spans="1:14" ht="68.25" customHeight="1">
      <c r="A40" s="43">
        <v>2275</v>
      </c>
      <c r="B40" s="44" t="s">
        <v>191</v>
      </c>
      <c r="C40" s="103">
        <f t="shared" si="4"/>
        <v>11988.404999999999</v>
      </c>
      <c r="D40" s="104"/>
      <c r="E40" s="101"/>
      <c r="F40" s="102"/>
      <c r="G40" s="61"/>
      <c r="H40" s="61">
        <f t="shared" si="5"/>
        <v>11988.404999999999</v>
      </c>
      <c r="I40" s="103">
        <f t="shared" si="6"/>
        <v>12587.82525</v>
      </c>
      <c r="J40" s="104"/>
      <c r="K40" s="101"/>
      <c r="L40" s="102"/>
      <c r="M40" s="61"/>
      <c r="N40" s="61">
        <f t="shared" si="7"/>
        <v>12587.82525</v>
      </c>
    </row>
    <row r="41" spans="1:14" ht="31.5">
      <c r="A41" s="43">
        <v>2710</v>
      </c>
      <c r="B41" s="44" t="s">
        <v>192</v>
      </c>
      <c r="C41" s="103">
        <f t="shared" si="4"/>
        <v>20770.425</v>
      </c>
      <c r="D41" s="104"/>
      <c r="E41" s="101"/>
      <c r="F41" s="102"/>
      <c r="G41" s="61"/>
      <c r="H41" s="61">
        <f t="shared" si="5"/>
        <v>20770.425</v>
      </c>
      <c r="I41" s="103">
        <f t="shared" si="6"/>
        <v>21808.94625</v>
      </c>
      <c r="J41" s="104"/>
      <c r="K41" s="101"/>
      <c r="L41" s="102"/>
      <c r="M41" s="61"/>
      <c r="N41" s="61">
        <f t="shared" si="7"/>
        <v>21808.94625</v>
      </c>
    </row>
    <row r="42" spans="1:14" ht="21.75" customHeight="1">
      <c r="A42" s="14"/>
      <c r="B42" s="14" t="s">
        <v>16</v>
      </c>
      <c r="C42" s="106">
        <f>SUM(C34:D41)</f>
        <v>2663110.71</v>
      </c>
      <c r="D42" s="106"/>
      <c r="E42" s="107"/>
      <c r="F42" s="107"/>
      <c r="G42" s="62"/>
      <c r="H42" s="63">
        <f>SUM(H34:H41)</f>
        <v>2663110.71</v>
      </c>
      <c r="I42" s="106">
        <f>SUM(I34:J41)</f>
        <v>2796266.2455</v>
      </c>
      <c r="J42" s="106"/>
      <c r="K42" s="107"/>
      <c r="L42" s="107"/>
      <c r="M42" s="62"/>
      <c r="N42" s="63">
        <f>SUM(N34:N41)</f>
        <v>2796266.2455</v>
      </c>
    </row>
    <row r="44" spans="1:14" ht="15.75" customHeight="1">
      <c r="A44" s="77" t="s">
        <v>145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9"/>
    </row>
    <row r="45" ht="15.75">
      <c r="N45" s="40" t="s">
        <v>18</v>
      </c>
    </row>
    <row r="46" spans="1:14" ht="15.75">
      <c r="A46" s="67" t="s">
        <v>38</v>
      </c>
      <c r="B46" s="67" t="s">
        <v>4</v>
      </c>
      <c r="C46" s="100" t="s">
        <v>126</v>
      </c>
      <c r="D46" s="100"/>
      <c r="E46" s="100"/>
      <c r="F46" s="100"/>
      <c r="G46" s="100"/>
      <c r="H46" s="100"/>
      <c r="I46" s="96" t="s">
        <v>135</v>
      </c>
      <c r="J46" s="97"/>
      <c r="K46" s="97"/>
      <c r="L46" s="97"/>
      <c r="M46" s="97"/>
      <c r="N46" s="98"/>
    </row>
    <row r="47" spans="1:14" ht="15">
      <c r="A47" s="67"/>
      <c r="B47" s="67"/>
      <c r="C47" s="95" t="s">
        <v>24</v>
      </c>
      <c r="D47" s="95"/>
      <c r="E47" s="95" t="s">
        <v>25</v>
      </c>
      <c r="F47" s="95"/>
      <c r="G47" s="95" t="s">
        <v>26</v>
      </c>
      <c r="H47" s="95" t="s">
        <v>33</v>
      </c>
      <c r="I47" s="95" t="s">
        <v>24</v>
      </c>
      <c r="J47" s="95"/>
      <c r="K47" s="95" t="s">
        <v>25</v>
      </c>
      <c r="L47" s="95"/>
      <c r="M47" s="95" t="s">
        <v>26</v>
      </c>
      <c r="N47" s="95" t="s">
        <v>34</v>
      </c>
    </row>
    <row r="48" spans="1:14" ht="36.75" customHeight="1">
      <c r="A48" s="67"/>
      <c r="B48" s="67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ht="15.75">
      <c r="A49" s="14">
        <v>1</v>
      </c>
      <c r="B49" s="14">
        <v>2</v>
      </c>
      <c r="C49" s="100">
        <v>3</v>
      </c>
      <c r="D49" s="100"/>
      <c r="E49" s="100">
        <v>4</v>
      </c>
      <c r="F49" s="100"/>
      <c r="G49" s="18">
        <v>5</v>
      </c>
      <c r="H49" s="18">
        <v>6</v>
      </c>
      <c r="I49" s="100">
        <v>7</v>
      </c>
      <c r="J49" s="100"/>
      <c r="K49" s="100">
        <v>8</v>
      </c>
      <c r="L49" s="100"/>
      <c r="M49" s="18">
        <v>9</v>
      </c>
      <c r="N49" s="18">
        <v>10</v>
      </c>
    </row>
    <row r="50" spans="1:14" ht="15.75">
      <c r="A50" s="14"/>
      <c r="B50" s="15"/>
      <c r="C50" s="74"/>
      <c r="D50" s="74"/>
      <c r="E50" s="74"/>
      <c r="F50" s="74"/>
      <c r="G50" s="19"/>
      <c r="H50" s="19"/>
      <c r="I50" s="74"/>
      <c r="J50" s="74"/>
      <c r="K50" s="74"/>
      <c r="L50" s="74"/>
      <c r="M50" s="19"/>
      <c r="N50" s="19"/>
    </row>
    <row r="51" spans="1:14" ht="15.75">
      <c r="A51" s="14"/>
      <c r="B51" s="15"/>
      <c r="C51" s="74"/>
      <c r="D51" s="74"/>
      <c r="E51" s="74"/>
      <c r="F51" s="74"/>
      <c r="G51" s="19"/>
      <c r="H51" s="19"/>
      <c r="I51" s="74"/>
      <c r="J51" s="74"/>
      <c r="K51" s="74"/>
      <c r="L51" s="74"/>
      <c r="M51" s="19"/>
      <c r="N51" s="19"/>
    </row>
    <row r="52" spans="1:14" ht="15.75">
      <c r="A52" s="14"/>
      <c r="B52" s="14" t="s">
        <v>16</v>
      </c>
      <c r="C52" s="105"/>
      <c r="D52" s="105"/>
      <c r="E52" s="105"/>
      <c r="F52" s="105"/>
      <c r="G52" s="17"/>
      <c r="H52" s="17"/>
      <c r="I52" s="105"/>
      <c r="J52" s="105"/>
      <c r="K52" s="105"/>
      <c r="L52" s="105"/>
      <c r="M52" s="17"/>
      <c r="N52" s="17"/>
    </row>
  </sheetData>
  <sheetProtection/>
  <mergeCells count="96">
    <mergeCell ref="A1:I1"/>
    <mergeCell ref="J1:M1"/>
    <mergeCell ref="A3:M3"/>
    <mergeCell ref="A5:A6"/>
    <mergeCell ref="B5:B6"/>
    <mergeCell ref="C5:F5"/>
    <mergeCell ref="G5:J5"/>
    <mergeCell ref="K5:N5"/>
    <mergeCell ref="A19:M19"/>
    <mergeCell ref="A30:A32"/>
    <mergeCell ref="B30:B32"/>
    <mergeCell ref="C30:H30"/>
    <mergeCell ref="I30:N30"/>
    <mergeCell ref="C31:D32"/>
    <mergeCell ref="E31:F32"/>
    <mergeCell ref="G31:G32"/>
    <mergeCell ref="H31:H32"/>
    <mergeCell ref="I31:J32"/>
    <mergeCell ref="N31:N32"/>
    <mergeCell ref="A21:A22"/>
    <mergeCell ref="B21:B22"/>
    <mergeCell ref="C21:F21"/>
    <mergeCell ref="G21:J21"/>
    <mergeCell ref="K21:N21"/>
    <mergeCell ref="A28:M28"/>
    <mergeCell ref="E42:F42"/>
    <mergeCell ref="I42:J42"/>
    <mergeCell ref="K42:L42"/>
    <mergeCell ref="I34:J34"/>
    <mergeCell ref="I35:J35"/>
    <mergeCell ref="I36:J36"/>
    <mergeCell ref="I37:J37"/>
    <mergeCell ref="I38:J38"/>
    <mergeCell ref="K40:L40"/>
    <mergeCell ref="K41:L41"/>
    <mergeCell ref="C33:D33"/>
    <mergeCell ref="E33:F33"/>
    <mergeCell ref="K31:L32"/>
    <mergeCell ref="M31:M32"/>
    <mergeCell ref="I33:J33"/>
    <mergeCell ref="K33:L33"/>
    <mergeCell ref="K34:L34"/>
    <mergeCell ref="K35:L35"/>
    <mergeCell ref="K36:L36"/>
    <mergeCell ref="K37:L37"/>
    <mergeCell ref="K38:L38"/>
    <mergeCell ref="K39:L39"/>
    <mergeCell ref="C47:D48"/>
    <mergeCell ref="E47:F48"/>
    <mergeCell ref="G47:G48"/>
    <mergeCell ref="H47:H48"/>
    <mergeCell ref="M47:M48"/>
    <mergeCell ref="N47:N48"/>
    <mergeCell ref="I47:J48"/>
    <mergeCell ref="K47:L48"/>
    <mergeCell ref="C42:D42"/>
    <mergeCell ref="C49:D49"/>
    <mergeCell ref="E49:F49"/>
    <mergeCell ref="I49:J49"/>
    <mergeCell ref="K49:L49"/>
    <mergeCell ref="A44:M44"/>
    <mergeCell ref="A46:A48"/>
    <mergeCell ref="B46:B48"/>
    <mergeCell ref="I39:J39"/>
    <mergeCell ref="I40:J40"/>
    <mergeCell ref="I41:J41"/>
    <mergeCell ref="C52:D52"/>
    <mergeCell ref="E52:F52"/>
    <mergeCell ref="I52:J52"/>
    <mergeCell ref="C46:H46"/>
    <mergeCell ref="I46:N46"/>
    <mergeCell ref="I51:J51"/>
    <mergeCell ref="K51:L51"/>
    <mergeCell ref="K52:L52"/>
    <mergeCell ref="C50:D50"/>
    <mergeCell ref="E50:F50"/>
    <mergeCell ref="I50:J50"/>
    <mergeCell ref="K50:L50"/>
    <mergeCell ref="C51:D51"/>
    <mergeCell ref="E51:F51"/>
    <mergeCell ref="C38:D38"/>
    <mergeCell ref="C39:D39"/>
    <mergeCell ref="C40:D40"/>
    <mergeCell ref="C41:D41"/>
    <mergeCell ref="C34:D34"/>
    <mergeCell ref="C35:D35"/>
    <mergeCell ref="C36:D36"/>
    <mergeCell ref="C37:D37"/>
    <mergeCell ref="E38:F38"/>
    <mergeCell ref="E39:F39"/>
    <mergeCell ref="E40:F40"/>
    <mergeCell ref="E41:F41"/>
    <mergeCell ref="E34:F34"/>
    <mergeCell ref="E35:F35"/>
    <mergeCell ref="E36:F36"/>
    <mergeCell ref="E37:F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2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10">
      <selection activeCell="C18" sqref="C18:N1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0.5" customHeight="1"/>
    <row r="3" spans="1:13" ht="15.75">
      <c r="A3" s="77" t="s">
        <v>146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ht="15.75">
      <c r="N4" s="40" t="s">
        <v>18</v>
      </c>
    </row>
    <row r="5" spans="1:14" ht="15.75" customHeight="1">
      <c r="A5" s="67" t="s">
        <v>40</v>
      </c>
      <c r="B5" s="67" t="s">
        <v>86</v>
      </c>
      <c r="C5" s="67" t="s">
        <v>132</v>
      </c>
      <c r="D5" s="67"/>
      <c r="E5" s="67"/>
      <c r="F5" s="67"/>
      <c r="G5" s="67" t="s">
        <v>133</v>
      </c>
      <c r="H5" s="67"/>
      <c r="I5" s="67"/>
      <c r="J5" s="67"/>
      <c r="K5" s="67" t="s">
        <v>134</v>
      </c>
      <c r="L5" s="67"/>
      <c r="M5" s="67"/>
      <c r="N5" s="67"/>
    </row>
    <row r="6" spans="1:14" ht="69.75" customHeight="1">
      <c r="A6" s="67"/>
      <c r="B6" s="67"/>
      <c r="C6" s="14" t="s">
        <v>24</v>
      </c>
      <c r="D6" s="14" t="s">
        <v>25</v>
      </c>
      <c r="E6" s="14" t="s">
        <v>26</v>
      </c>
      <c r="F6" s="16" t="s">
        <v>33</v>
      </c>
      <c r="G6" s="14" t="s">
        <v>24</v>
      </c>
      <c r="H6" s="14" t="s">
        <v>25</v>
      </c>
      <c r="I6" s="14" t="s">
        <v>26</v>
      </c>
      <c r="J6" s="14" t="s">
        <v>32</v>
      </c>
      <c r="K6" s="14" t="s">
        <v>24</v>
      </c>
      <c r="L6" s="14" t="s">
        <v>25</v>
      </c>
      <c r="M6" s="14" t="s">
        <v>26</v>
      </c>
      <c r="N6" s="14" t="s">
        <v>35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177" customHeight="1">
      <c r="A8" s="14"/>
      <c r="B8" s="46" t="s">
        <v>194</v>
      </c>
      <c r="C8" s="45">
        <f>'Форма 2022-2 П.6'!C17</f>
        <v>1442673.72</v>
      </c>
      <c r="D8" s="45">
        <f>'Форма 2022-2 П.6'!D17</f>
        <v>48000</v>
      </c>
      <c r="E8" s="45">
        <f>D8</f>
        <v>48000</v>
      </c>
      <c r="F8" s="45">
        <f>C8+D8</f>
        <v>1490673.72</v>
      </c>
      <c r="G8" s="45">
        <f>'Форма 2022-2 П.6'!G17</f>
        <v>2452178</v>
      </c>
      <c r="H8" s="45">
        <f>'Форма 2022-2 П.6'!H17</f>
        <v>32000</v>
      </c>
      <c r="I8" s="45">
        <f>H8</f>
        <v>32000</v>
      </c>
      <c r="J8" s="45">
        <f>G8+H8</f>
        <v>2484178</v>
      </c>
      <c r="K8" s="45">
        <f>'Форма 2022-2 П.6'!K17</f>
        <v>2529070</v>
      </c>
      <c r="L8" s="14"/>
      <c r="M8" s="14"/>
      <c r="N8" s="45">
        <f>K8</f>
        <v>2529070</v>
      </c>
    </row>
    <row r="9" spans="1:14" ht="15.75">
      <c r="A9" s="14"/>
      <c r="B9" s="14" t="s">
        <v>16</v>
      </c>
      <c r="C9" s="45">
        <f>C8</f>
        <v>1442673.72</v>
      </c>
      <c r="D9" s="45">
        <f aca="true" t="shared" si="0" ref="D9:N9">D8</f>
        <v>48000</v>
      </c>
      <c r="E9" s="45">
        <f t="shared" si="0"/>
        <v>48000</v>
      </c>
      <c r="F9" s="45">
        <f t="shared" si="0"/>
        <v>1490673.72</v>
      </c>
      <c r="G9" s="45">
        <f t="shared" si="0"/>
        <v>2452178</v>
      </c>
      <c r="H9" s="45">
        <f t="shared" si="0"/>
        <v>32000</v>
      </c>
      <c r="I9" s="45">
        <f t="shared" si="0"/>
        <v>32000</v>
      </c>
      <c r="J9" s="45">
        <f t="shared" si="0"/>
        <v>2484178</v>
      </c>
      <c r="K9" s="45">
        <f t="shared" si="0"/>
        <v>2529070</v>
      </c>
      <c r="L9" s="45">
        <f t="shared" si="0"/>
        <v>0</v>
      </c>
      <c r="M9" s="45">
        <f t="shared" si="0"/>
        <v>0</v>
      </c>
      <c r="N9" s="45">
        <f t="shared" si="0"/>
        <v>2529070</v>
      </c>
    </row>
    <row r="11" spans="1:14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 customHeight="1">
      <c r="A12" s="77" t="s">
        <v>147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9"/>
    </row>
    <row r="13" ht="15.75">
      <c r="N13" s="40" t="s">
        <v>18</v>
      </c>
    </row>
    <row r="14" spans="1:14" ht="15.75">
      <c r="A14" s="67" t="s">
        <v>40</v>
      </c>
      <c r="B14" s="67" t="s">
        <v>86</v>
      </c>
      <c r="C14" s="100" t="s">
        <v>126</v>
      </c>
      <c r="D14" s="100"/>
      <c r="E14" s="100"/>
      <c r="F14" s="100"/>
      <c r="G14" s="100"/>
      <c r="H14" s="100"/>
      <c r="I14" s="96" t="s">
        <v>135</v>
      </c>
      <c r="J14" s="97"/>
      <c r="K14" s="97"/>
      <c r="L14" s="97"/>
      <c r="M14" s="97"/>
      <c r="N14" s="98"/>
    </row>
    <row r="15" spans="1:14" ht="15">
      <c r="A15" s="67"/>
      <c r="B15" s="67"/>
      <c r="C15" s="95" t="s">
        <v>24</v>
      </c>
      <c r="D15" s="95"/>
      <c r="E15" s="95" t="s">
        <v>25</v>
      </c>
      <c r="F15" s="95"/>
      <c r="G15" s="95" t="s">
        <v>26</v>
      </c>
      <c r="H15" s="95" t="s">
        <v>33</v>
      </c>
      <c r="I15" s="95" t="s">
        <v>24</v>
      </c>
      <c r="J15" s="95"/>
      <c r="K15" s="95" t="s">
        <v>25</v>
      </c>
      <c r="L15" s="95"/>
      <c r="M15" s="95" t="s">
        <v>26</v>
      </c>
      <c r="N15" s="95" t="s">
        <v>34</v>
      </c>
    </row>
    <row r="16" spans="1:14" ht="55.5" customHeight="1">
      <c r="A16" s="67"/>
      <c r="B16" s="6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ht="15.75">
      <c r="A17" s="14">
        <v>1</v>
      </c>
      <c r="B17" s="14">
        <v>2</v>
      </c>
      <c r="C17" s="100">
        <v>3</v>
      </c>
      <c r="D17" s="100"/>
      <c r="E17" s="100">
        <v>4</v>
      </c>
      <c r="F17" s="100"/>
      <c r="G17" s="18">
        <v>5</v>
      </c>
      <c r="H17" s="18">
        <v>6</v>
      </c>
      <c r="I17" s="100">
        <v>7</v>
      </c>
      <c r="J17" s="100"/>
      <c r="K17" s="100">
        <v>8</v>
      </c>
      <c r="L17" s="100"/>
      <c r="M17" s="18">
        <v>9</v>
      </c>
      <c r="N17" s="18">
        <v>10</v>
      </c>
    </row>
    <row r="18" spans="1:14" ht="174.75" customHeight="1">
      <c r="A18" s="14"/>
      <c r="B18" s="46" t="s">
        <v>194</v>
      </c>
      <c r="C18" s="99">
        <f>'Форма 2022-2 П.6'!C42:D42</f>
        <v>2663110.71</v>
      </c>
      <c r="D18" s="99"/>
      <c r="E18" s="99"/>
      <c r="F18" s="99"/>
      <c r="G18" s="59"/>
      <c r="H18" s="59">
        <f>C18</f>
        <v>2663110.71</v>
      </c>
      <c r="I18" s="99">
        <f>'Форма 2022-2 П.6'!I42:J42</f>
        <v>2796266.2455</v>
      </c>
      <c r="J18" s="99"/>
      <c r="K18" s="99"/>
      <c r="L18" s="99"/>
      <c r="M18" s="59"/>
      <c r="N18" s="59">
        <f>I18</f>
        <v>2796266.2455</v>
      </c>
    </row>
    <row r="19" spans="1:14" ht="17.25" customHeight="1">
      <c r="A19" s="14"/>
      <c r="B19" s="14" t="s">
        <v>16</v>
      </c>
      <c r="C19" s="99">
        <f>C18</f>
        <v>2663110.71</v>
      </c>
      <c r="D19" s="99"/>
      <c r="E19" s="99"/>
      <c r="F19" s="99"/>
      <c r="G19" s="59"/>
      <c r="H19" s="59">
        <f>H18</f>
        <v>2663110.71</v>
      </c>
      <c r="I19" s="99">
        <f>I18</f>
        <v>2796266.2455</v>
      </c>
      <c r="J19" s="99"/>
      <c r="K19" s="99"/>
      <c r="L19" s="99"/>
      <c r="M19" s="59"/>
      <c r="N19" s="59">
        <f>N18</f>
        <v>2796266.2455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0"/>
  <sheetViews>
    <sheetView view="pageBreakPreview" zoomScaleSheetLayoutView="100" zoomScalePageLayoutView="0" workbookViewId="0" topLeftCell="A13">
      <selection activeCell="E14" sqref="E14:M14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0.5" customHeight="1"/>
    <row r="3" spans="1:12" ht="15.75">
      <c r="A3" s="77" t="s">
        <v>148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ht="15.75">
      <c r="M4" s="40" t="s">
        <v>18</v>
      </c>
    </row>
    <row r="5" spans="1:13" ht="18.75" customHeight="1">
      <c r="A5" s="67" t="s">
        <v>40</v>
      </c>
      <c r="B5" s="67" t="s">
        <v>41</v>
      </c>
      <c r="C5" s="109" t="s">
        <v>42</v>
      </c>
      <c r="D5" s="109" t="s">
        <v>43</v>
      </c>
      <c r="E5" s="67" t="s">
        <v>132</v>
      </c>
      <c r="F5" s="67"/>
      <c r="G5" s="67"/>
      <c r="H5" s="67" t="s">
        <v>133</v>
      </c>
      <c r="I5" s="67"/>
      <c r="J5" s="67"/>
      <c r="K5" s="67" t="s">
        <v>134</v>
      </c>
      <c r="L5" s="67"/>
      <c r="M5" s="67"/>
    </row>
    <row r="6" spans="1:13" ht="39" customHeight="1">
      <c r="A6" s="67"/>
      <c r="B6" s="67"/>
      <c r="C6" s="110"/>
      <c r="D6" s="110"/>
      <c r="E6" s="14" t="s">
        <v>24</v>
      </c>
      <c r="F6" s="14" t="s">
        <v>25</v>
      </c>
      <c r="G6" s="16" t="s">
        <v>48</v>
      </c>
      <c r="H6" s="14" t="s">
        <v>24</v>
      </c>
      <c r="I6" s="14" t="s">
        <v>25</v>
      </c>
      <c r="J6" s="14" t="s">
        <v>49</v>
      </c>
      <c r="K6" s="14" t="s">
        <v>24</v>
      </c>
      <c r="L6" s="14" t="s">
        <v>25</v>
      </c>
      <c r="M6" s="14" t="s">
        <v>35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5.75">
      <c r="A8" s="20"/>
      <c r="B8" s="44" t="s">
        <v>44</v>
      </c>
      <c r="C8" s="47"/>
      <c r="D8" s="46"/>
      <c r="E8" s="14"/>
      <c r="F8" s="14"/>
      <c r="G8" s="14"/>
      <c r="H8" s="14"/>
      <c r="I8" s="14"/>
      <c r="J8" s="14"/>
      <c r="K8" s="14"/>
      <c r="L8" s="14"/>
      <c r="M8" s="14"/>
    </row>
    <row r="9" spans="1:13" ht="47.25">
      <c r="A9" s="20"/>
      <c r="B9" s="44" t="s">
        <v>195</v>
      </c>
      <c r="C9" s="48" t="s">
        <v>196</v>
      </c>
      <c r="D9" s="49" t="s">
        <v>204</v>
      </c>
      <c r="E9" s="50">
        <v>1</v>
      </c>
      <c r="F9" s="50"/>
      <c r="G9" s="50">
        <f>E9</f>
        <v>1</v>
      </c>
      <c r="H9" s="50">
        <v>1</v>
      </c>
      <c r="I9" s="50"/>
      <c r="J9" s="50">
        <f>H9</f>
        <v>1</v>
      </c>
      <c r="K9" s="50">
        <v>1</v>
      </c>
      <c r="L9" s="14"/>
      <c r="M9" s="45">
        <f>K9</f>
        <v>1</v>
      </c>
    </row>
    <row r="10" spans="1:13" ht="34.5" customHeight="1">
      <c r="A10" s="20"/>
      <c r="B10" s="44" t="s">
        <v>197</v>
      </c>
      <c r="C10" s="48" t="s">
        <v>196</v>
      </c>
      <c r="D10" s="43" t="s">
        <v>205</v>
      </c>
      <c r="E10" s="50">
        <v>8</v>
      </c>
      <c r="F10" s="50"/>
      <c r="G10" s="50">
        <f>E10</f>
        <v>8</v>
      </c>
      <c r="H10" s="50">
        <v>8</v>
      </c>
      <c r="I10" s="50"/>
      <c r="J10" s="50">
        <f>H10</f>
        <v>8</v>
      </c>
      <c r="K10" s="50">
        <v>8</v>
      </c>
      <c r="L10" s="14"/>
      <c r="M10" s="45">
        <f>K10</f>
        <v>8</v>
      </c>
    </row>
    <row r="11" spans="1:13" ht="31.5">
      <c r="A11" s="20"/>
      <c r="B11" s="44" t="s">
        <v>198</v>
      </c>
      <c r="C11" s="48" t="s">
        <v>199</v>
      </c>
      <c r="D11" s="43" t="s">
        <v>206</v>
      </c>
      <c r="E11" s="52"/>
      <c r="F11" s="50">
        <v>48000</v>
      </c>
      <c r="G11" s="50">
        <f>F11</f>
        <v>48000</v>
      </c>
      <c r="H11" s="50"/>
      <c r="I11" s="50"/>
      <c r="J11" s="50"/>
      <c r="K11" s="14"/>
      <c r="L11" s="14"/>
      <c r="M11" s="14"/>
    </row>
    <row r="12" spans="1:13" ht="31.5">
      <c r="A12" s="20"/>
      <c r="B12" s="44" t="s">
        <v>207</v>
      </c>
      <c r="C12" s="48" t="s">
        <v>199</v>
      </c>
      <c r="D12" s="43" t="s">
        <v>206</v>
      </c>
      <c r="E12" s="52"/>
      <c r="F12" s="50"/>
      <c r="G12" s="50"/>
      <c r="H12" s="50"/>
      <c r="I12" s="50">
        <v>32000</v>
      </c>
      <c r="J12" s="50">
        <f>I12</f>
        <v>32000</v>
      </c>
      <c r="K12" s="14"/>
      <c r="L12" s="14"/>
      <c r="M12" s="14"/>
    </row>
    <row r="13" spans="1:13" ht="15.75">
      <c r="A13" s="20"/>
      <c r="B13" s="44" t="s">
        <v>46</v>
      </c>
      <c r="C13" s="48"/>
      <c r="D13" s="46"/>
      <c r="E13" s="53"/>
      <c r="F13" s="53"/>
      <c r="G13" s="53"/>
      <c r="H13" s="53"/>
      <c r="I13" s="53"/>
      <c r="J13" s="53"/>
      <c r="K13" s="14"/>
      <c r="L13" s="14"/>
      <c r="M13" s="14"/>
    </row>
    <row r="14" spans="1:13" ht="47.25">
      <c r="A14" s="20"/>
      <c r="B14" s="44" t="s">
        <v>200</v>
      </c>
      <c r="C14" s="48" t="s">
        <v>199</v>
      </c>
      <c r="D14" s="43" t="s">
        <v>201</v>
      </c>
      <c r="E14" s="50">
        <v>100137</v>
      </c>
      <c r="F14" s="50"/>
      <c r="G14" s="50">
        <f>E14</f>
        <v>100137</v>
      </c>
      <c r="H14" s="143">
        <f>(56505.2+14512.5+2521.42)</f>
        <v>73539.12</v>
      </c>
      <c r="I14" s="50"/>
      <c r="J14" s="50">
        <f>H14</f>
        <v>73539.12</v>
      </c>
      <c r="K14" s="51">
        <f>((11490.9+7128.3+6938.95+6749.6+6700+7294+7294+7294)+15128.5+2521.42)</f>
        <v>78539.67</v>
      </c>
      <c r="L14" s="51"/>
      <c r="M14" s="51">
        <f>K14</f>
        <v>78539.67</v>
      </c>
    </row>
    <row r="15" spans="1:13" ht="15.75">
      <c r="A15" s="20"/>
      <c r="B15" s="44" t="s">
        <v>47</v>
      </c>
      <c r="C15" s="48"/>
      <c r="D15" s="46"/>
      <c r="E15" s="54"/>
      <c r="F15" s="54"/>
      <c r="G15" s="54"/>
      <c r="H15" s="54"/>
      <c r="I15" s="54"/>
      <c r="J15" s="54"/>
      <c r="K15" s="14"/>
      <c r="L15" s="14"/>
      <c r="M15" s="14"/>
    </row>
    <row r="16" spans="1:13" ht="63">
      <c r="A16" s="20"/>
      <c r="B16" s="44" t="s">
        <v>202</v>
      </c>
      <c r="C16" s="48" t="s">
        <v>203</v>
      </c>
      <c r="D16" s="43" t="s">
        <v>201</v>
      </c>
      <c r="E16" s="55">
        <v>100</v>
      </c>
      <c r="F16" s="55"/>
      <c r="G16" s="55">
        <f>E16</f>
        <v>100</v>
      </c>
      <c r="H16" s="55">
        <v>100</v>
      </c>
      <c r="I16" s="65"/>
      <c r="J16" s="55">
        <f>H16</f>
        <v>100</v>
      </c>
      <c r="K16" s="14">
        <v>100</v>
      </c>
      <c r="L16" s="64"/>
      <c r="M16" s="14">
        <f>K16</f>
        <v>100</v>
      </c>
    </row>
    <row r="18" spans="1:13" ht="15.75" customHeight="1">
      <c r="A18" s="77" t="s">
        <v>149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9"/>
    </row>
    <row r="19" ht="15.75">
      <c r="M19" s="40" t="s">
        <v>18</v>
      </c>
    </row>
    <row r="20" spans="1:13" ht="21.75" customHeight="1">
      <c r="A20" s="67" t="s">
        <v>40</v>
      </c>
      <c r="B20" s="67" t="s">
        <v>41</v>
      </c>
      <c r="C20" s="67" t="s">
        <v>42</v>
      </c>
      <c r="D20" s="67" t="s">
        <v>43</v>
      </c>
      <c r="E20" s="100" t="s">
        <v>126</v>
      </c>
      <c r="F20" s="100"/>
      <c r="G20" s="100"/>
      <c r="H20" s="100"/>
      <c r="I20" s="100"/>
      <c r="J20" s="100" t="s">
        <v>135</v>
      </c>
      <c r="K20" s="100"/>
      <c r="L20" s="100"/>
      <c r="M20" s="100"/>
    </row>
    <row r="21" spans="1:13" ht="15.75" customHeight="1">
      <c r="A21" s="67"/>
      <c r="B21" s="67"/>
      <c r="C21" s="67"/>
      <c r="D21" s="67"/>
      <c r="E21" s="95" t="s">
        <v>24</v>
      </c>
      <c r="F21" s="95"/>
      <c r="G21" s="95" t="s">
        <v>25</v>
      </c>
      <c r="H21" s="95"/>
      <c r="I21" s="95" t="s">
        <v>48</v>
      </c>
      <c r="J21" s="95" t="s">
        <v>24</v>
      </c>
      <c r="K21" s="95" t="s">
        <v>25</v>
      </c>
      <c r="L21" s="95"/>
      <c r="M21" s="95" t="s">
        <v>92</v>
      </c>
    </row>
    <row r="22" spans="1:13" ht="21" customHeight="1">
      <c r="A22" s="67"/>
      <c r="B22" s="67"/>
      <c r="C22" s="67"/>
      <c r="D22" s="67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5.75">
      <c r="A23" s="14">
        <v>1</v>
      </c>
      <c r="B23" s="14">
        <v>2</v>
      </c>
      <c r="C23" s="14">
        <v>3</v>
      </c>
      <c r="D23" s="14">
        <v>4</v>
      </c>
      <c r="E23" s="100">
        <v>5</v>
      </c>
      <c r="F23" s="100"/>
      <c r="G23" s="100">
        <v>6</v>
      </c>
      <c r="H23" s="100"/>
      <c r="I23" s="18">
        <v>7</v>
      </c>
      <c r="J23" s="18">
        <v>8</v>
      </c>
      <c r="K23" s="100">
        <v>9</v>
      </c>
      <c r="L23" s="100"/>
      <c r="M23" s="18">
        <v>10</v>
      </c>
    </row>
    <row r="24" spans="1:13" ht="15.75">
      <c r="A24" s="14"/>
      <c r="B24" s="44" t="s">
        <v>44</v>
      </c>
      <c r="C24" s="46"/>
      <c r="D24" s="46"/>
      <c r="E24" s="100"/>
      <c r="F24" s="100"/>
      <c r="G24" s="100"/>
      <c r="H24" s="100"/>
      <c r="I24" s="18"/>
      <c r="J24" s="18"/>
      <c r="K24" s="105"/>
      <c r="L24" s="105"/>
      <c r="M24" s="18"/>
    </row>
    <row r="25" spans="1:13" ht="47.25">
      <c r="A25" s="14"/>
      <c r="B25" s="44" t="s">
        <v>195</v>
      </c>
      <c r="C25" s="43" t="s">
        <v>196</v>
      </c>
      <c r="D25" s="57" t="s">
        <v>204</v>
      </c>
      <c r="E25" s="108">
        <v>1</v>
      </c>
      <c r="F25" s="108"/>
      <c r="G25" s="95"/>
      <c r="H25" s="95"/>
      <c r="I25" s="56">
        <f>E25</f>
        <v>1</v>
      </c>
      <c r="J25" s="50">
        <v>1</v>
      </c>
      <c r="K25" s="95"/>
      <c r="L25" s="95"/>
      <c r="M25" s="56">
        <f>J25</f>
        <v>1</v>
      </c>
    </row>
    <row r="26" spans="1:13" ht="31.5">
      <c r="A26" s="14"/>
      <c r="B26" s="44" t="s">
        <v>197</v>
      </c>
      <c r="C26" s="43" t="s">
        <v>196</v>
      </c>
      <c r="D26" s="43" t="s">
        <v>205</v>
      </c>
      <c r="E26" s="108">
        <v>8</v>
      </c>
      <c r="F26" s="108"/>
      <c r="G26" s="95"/>
      <c r="H26" s="95"/>
      <c r="I26" s="56">
        <f>E26</f>
        <v>8</v>
      </c>
      <c r="J26" s="50">
        <v>8</v>
      </c>
      <c r="K26" s="95"/>
      <c r="L26" s="95"/>
      <c r="M26" s="56">
        <f>J26</f>
        <v>8</v>
      </c>
    </row>
    <row r="27" spans="1:13" ht="15.75">
      <c r="A27" s="14"/>
      <c r="B27" s="44" t="s">
        <v>46</v>
      </c>
      <c r="C27" s="43"/>
      <c r="D27" s="46"/>
      <c r="E27" s="74"/>
      <c r="F27" s="74"/>
      <c r="G27" s="74"/>
      <c r="H27" s="74"/>
      <c r="I27" s="56"/>
      <c r="J27" s="19"/>
      <c r="K27" s="74"/>
      <c r="L27" s="74"/>
      <c r="M27" s="56"/>
    </row>
    <row r="28" spans="1:13" ht="47.25">
      <c r="A28" s="14"/>
      <c r="B28" s="44" t="s">
        <v>200</v>
      </c>
      <c r="C28" s="43" t="s">
        <v>199</v>
      </c>
      <c r="D28" s="43" t="s">
        <v>201</v>
      </c>
      <c r="E28" s="99">
        <f>K14*1.053</f>
        <v>82702.27251</v>
      </c>
      <c r="F28" s="99"/>
      <c r="G28" s="99"/>
      <c r="H28" s="99"/>
      <c r="I28" s="56">
        <f>E28</f>
        <v>82702.27251</v>
      </c>
      <c r="J28" s="59">
        <f>E28*1.05</f>
        <v>86837.3861355</v>
      </c>
      <c r="K28" s="99"/>
      <c r="L28" s="99"/>
      <c r="M28" s="56">
        <f>J28</f>
        <v>86837.3861355</v>
      </c>
    </row>
    <row r="29" spans="1:13" ht="15.75">
      <c r="A29" s="14"/>
      <c r="B29" s="44" t="s">
        <v>47</v>
      </c>
      <c r="C29" s="43"/>
      <c r="D29" s="46"/>
      <c r="E29" s="74"/>
      <c r="F29" s="74"/>
      <c r="G29" s="74"/>
      <c r="H29" s="74"/>
      <c r="I29" s="56"/>
      <c r="J29" s="19"/>
      <c r="K29" s="74"/>
      <c r="L29" s="74"/>
      <c r="M29" s="56"/>
    </row>
    <row r="30" spans="1:13" ht="63">
      <c r="A30" s="17"/>
      <c r="B30" s="44" t="s">
        <v>202</v>
      </c>
      <c r="C30" s="43" t="s">
        <v>203</v>
      </c>
      <c r="D30" s="43" t="s">
        <v>201</v>
      </c>
      <c r="E30" s="74">
        <v>100</v>
      </c>
      <c r="F30" s="74"/>
      <c r="G30" s="74"/>
      <c r="H30" s="74"/>
      <c r="I30" s="56">
        <f>E30</f>
        <v>100</v>
      </c>
      <c r="J30" s="19">
        <v>100</v>
      </c>
      <c r="K30" s="74"/>
      <c r="L30" s="74"/>
      <c r="M30" s="19">
        <f>J30</f>
        <v>100</v>
      </c>
    </row>
  </sheetData>
  <sheetProtection/>
  <mergeCells count="47">
    <mergeCell ref="C20:C22"/>
    <mergeCell ref="A1:I1"/>
    <mergeCell ref="J1:L1"/>
    <mergeCell ref="A3:L3"/>
    <mergeCell ref="A5:A6"/>
    <mergeCell ref="B5:B6"/>
    <mergeCell ref="E5:G5"/>
    <mergeCell ref="H5:J5"/>
    <mergeCell ref="K5:M5"/>
    <mergeCell ref="D5:D6"/>
    <mergeCell ref="C5:C6"/>
    <mergeCell ref="D20:D22"/>
    <mergeCell ref="E29:F29"/>
    <mergeCell ref="G29:H29"/>
    <mergeCell ref="G28:H28"/>
    <mergeCell ref="I21:I22"/>
    <mergeCell ref="E28:F28"/>
    <mergeCell ref="E26:F26"/>
    <mergeCell ref="E25:F25"/>
    <mergeCell ref="E24:F24"/>
    <mergeCell ref="E23:F23"/>
    <mergeCell ref="E21:F22"/>
    <mergeCell ref="G24:H24"/>
    <mergeCell ref="G25:H25"/>
    <mergeCell ref="J21:J22"/>
    <mergeCell ref="A18:L18"/>
    <mergeCell ref="A20:A22"/>
    <mergeCell ref="B20:B22"/>
    <mergeCell ref="E20:I20"/>
    <mergeCell ref="J20:M20"/>
    <mergeCell ref="M21:M22"/>
    <mergeCell ref="K21:L22"/>
    <mergeCell ref="K28:L28"/>
    <mergeCell ref="G27:H27"/>
    <mergeCell ref="K27:L27"/>
    <mergeCell ref="K24:L24"/>
    <mergeCell ref="K25:L25"/>
    <mergeCell ref="K26:L26"/>
    <mergeCell ref="K23:L23"/>
    <mergeCell ref="G23:H23"/>
    <mergeCell ref="G21:H22"/>
    <mergeCell ref="E27:F27"/>
    <mergeCell ref="E30:F30"/>
    <mergeCell ref="G30:H30"/>
    <mergeCell ref="K30:L30"/>
    <mergeCell ref="K29:L29"/>
    <mergeCell ref="G26:H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1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ht="15.75">
      <c r="K2" s="40" t="s">
        <v>18</v>
      </c>
    </row>
    <row r="3" spans="1:11" ht="25.5" customHeight="1">
      <c r="A3" s="109" t="s">
        <v>4</v>
      </c>
      <c r="B3" s="67" t="s">
        <v>132</v>
      </c>
      <c r="C3" s="67"/>
      <c r="D3" s="67" t="s">
        <v>133</v>
      </c>
      <c r="E3" s="67"/>
      <c r="F3" s="67" t="s">
        <v>134</v>
      </c>
      <c r="G3" s="67"/>
      <c r="H3" s="67" t="s">
        <v>126</v>
      </c>
      <c r="I3" s="67"/>
      <c r="J3" s="67" t="s">
        <v>135</v>
      </c>
      <c r="K3" s="67"/>
    </row>
    <row r="4" spans="1:11" ht="31.5">
      <c r="A4" s="110"/>
      <c r="B4" s="14" t="s">
        <v>24</v>
      </c>
      <c r="C4" s="14" t="s">
        <v>25</v>
      </c>
      <c r="D4" s="14" t="s">
        <v>24</v>
      </c>
      <c r="E4" s="14" t="s">
        <v>25</v>
      </c>
      <c r="F4" s="14" t="s">
        <v>24</v>
      </c>
      <c r="G4" s="14" t="s">
        <v>25</v>
      </c>
      <c r="H4" s="14" t="s">
        <v>24</v>
      </c>
      <c r="I4" s="14" t="s">
        <v>25</v>
      </c>
      <c r="J4" s="14" t="s">
        <v>24</v>
      </c>
      <c r="K4" s="14" t="s">
        <v>25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7" ht="15.75">
      <c r="A6" s="15" t="s">
        <v>208</v>
      </c>
      <c r="B6" s="58">
        <v>673253</v>
      </c>
      <c r="C6" s="58"/>
      <c r="D6" s="58">
        <v>1697606</v>
      </c>
      <c r="E6" s="58"/>
      <c r="F6" s="58">
        <f>49729*9+8939*3+54508*3+3153+41283+65572.65+31950+129422.45+17261+13585</f>
        <v>940129.1</v>
      </c>
      <c r="G6" s="58"/>
      <c r="H6" s="58">
        <f>F6*1.053</f>
        <v>989955.9422999999</v>
      </c>
      <c r="I6" s="58"/>
      <c r="J6" s="58">
        <f>H6*1.05</f>
        <v>1039453.739415</v>
      </c>
      <c r="K6" s="58"/>
      <c r="M6" s="144"/>
      <c r="N6" s="144"/>
      <c r="O6" s="144"/>
      <c r="P6" s="144"/>
      <c r="Q6" s="144"/>
    </row>
    <row r="7" spans="1:17" ht="31.5">
      <c r="A7" s="15" t="s">
        <v>209</v>
      </c>
      <c r="B7" s="58">
        <v>229042</v>
      </c>
      <c r="C7" s="58"/>
      <c r="D7" s="58">
        <v>275474</v>
      </c>
      <c r="E7" s="58"/>
      <c r="F7" s="58">
        <f>320527.5+68250</f>
        <v>388777.5</v>
      </c>
      <c r="G7" s="58"/>
      <c r="H7" s="58">
        <f>F7*1.053</f>
        <v>409382.70749999996</v>
      </c>
      <c r="I7" s="58"/>
      <c r="J7" s="58">
        <f>H7*1.05</f>
        <v>429851.842875</v>
      </c>
      <c r="K7" s="58"/>
      <c r="M7" s="145"/>
      <c r="N7" s="144"/>
      <c r="O7" s="146"/>
      <c r="P7" s="144"/>
      <c r="Q7" s="144"/>
    </row>
    <row r="8" spans="1:17" ht="15.75">
      <c r="A8" s="15" t="s">
        <v>210</v>
      </c>
      <c r="B8" s="58">
        <v>216762</v>
      </c>
      <c r="C8" s="58"/>
      <c r="D8" s="58">
        <v>369493</v>
      </c>
      <c r="E8" s="58"/>
      <c r="F8" s="58">
        <f>45969+40614+298204.4</f>
        <v>384787.4</v>
      </c>
      <c r="G8" s="58"/>
      <c r="H8" s="58">
        <f>F8*1.053</f>
        <v>405181.1322</v>
      </c>
      <c r="I8" s="58"/>
      <c r="J8" s="58">
        <f>H8*1.05</f>
        <v>425440.18881</v>
      </c>
      <c r="K8" s="58"/>
      <c r="M8" s="144"/>
      <c r="N8" s="144"/>
      <c r="O8" s="144"/>
      <c r="P8" s="144"/>
      <c r="Q8" s="144"/>
    </row>
    <row r="9" spans="1:17" ht="15.75">
      <c r="A9" s="15" t="s">
        <v>211</v>
      </c>
      <c r="B9" s="58">
        <v>42872</v>
      </c>
      <c r="C9" s="58"/>
      <c r="D9" s="58">
        <v>46286</v>
      </c>
      <c r="E9" s="58"/>
      <c r="F9" s="58">
        <f>6567+49729</f>
        <v>56296</v>
      </c>
      <c r="G9" s="58"/>
      <c r="H9" s="58">
        <f>F9*1.053</f>
        <v>59279.687999999995</v>
      </c>
      <c r="I9" s="58"/>
      <c r="J9" s="58">
        <f>H9*1.05</f>
        <v>62243.672399999996</v>
      </c>
      <c r="K9" s="58"/>
      <c r="M9" s="144"/>
      <c r="N9" s="144"/>
      <c r="O9" s="144"/>
      <c r="P9" s="144"/>
      <c r="Q9" s="144"/>
    </row>
    <row r="10" spans="1:11" ht="15.75">
      <c r="A10" s="14" t="s">
        <v>16</v>
      </c>
      <c r="B10" s="58">
        <f>SUM(B6:B9)</f>
        <v>1161929</v>
      </c>
      <c r="C10" s="58"/>
      <c r="D10" s="58">
        <f aca="true" t="shared" si="0" ref="D10:J10">SUM(D6:D9)</f>
        <v>2388859</v>
      </c>
      <c r="E10" s="58"/>
      <c r="F10" s="60">
        <f t="shared" si="0"/>
        <v>1769990</v>
      </c>
      <c r="G10" s="58"/>
      <c r="H10" s="58">
        <f t="shared" si="0"/>
        <v>1863799.4699999997</v>
      </c>
      <c r="I10" s="58"/>
      <c r="J10" s="58">
        <f t="shared" si="0"/>
        <v>1956989.4434999998</v>
      </c>
      <c r="K10" s="58"/>
    </row>
    <row r="11" spans="1:11" ht="78.75">
      <c r="A11" s="14" t="s">
        <v>50</v>
      </c>
      <c r="B11" s="14" t="s">
        <v>28</v>
      </c>
      <c r="C11" s="14"/>
      <c r="D11" s="14" t="s">
        <v>28</v>
      </c>
      <c r="E11" s="14"/>
      <c r="F11" s="14" t="s">
        <v>28</v>
      </c>
      <c r="G11" s="14"/>
      <c r="H11" s="14" t="s">
        <v>28</v>
      </c>
      <c r="I11" s="14"/>
      <c r="J11" s="14" t="s">
        <v>28</v>
      </c>
      <c r="K11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2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ht="15.75">
      <c r="K2" s="1"/>
    </row>
    <row r="3" spans="1:16" ht="25.5" customHeight="1">
      <c r="A3" s="109" t="s">
        <v>40</v>
      </c>
      <c r="B3" s="109" t="s">
        <v>53</v>
      </c>
      <c r="C3" s="67" t="s">
        <v>132</v>
      </c>
      <c r="D3" s="67"/>
      <c r="E3" s="67"/>
      <c r="F3" s="67"/>
      <c r="G3" s="67" t="s">
        <v>150</v>
      </c>
      <c r="H3" s="67"/>
      <c r="I3" s="67"/>
      <c r="J3" s="67"/>
      <c r="K3" s="67" t="s">
        <v>100</v>
      </c>
      <c r="L3" s="67"/>
      <c r="M3" s="67" t="s">
        <v>127</v>
      </c>
      <c r="N3" s="67"/>
      <c r="O3" s="67" t="s">
        <v>151</v>
      </c>
      <c r="P3" s="67"/>
    </row>
    <row r="4" spans="1:16" ht="47.25" customHeight="1">
      <c r="A4" s="111"/>
      <c r="B4" s="111"/>
      <c r="C4" s="67" t="s">
        <v>24</v>
      </c>
      <c r="D4" s="67"/>
      <c r="E4" s="67" t="s">
        <v>25</v>
      </c>
      <c r="F4" s="67"/>
      <c r="G4" s="67" t="s">
        <v>24</v>
      </c>
      <c r="H4" s="67"/>
      <c r="I4" s="67" t="s">
        <v>25</v>
      </c>
      <c r="J4" s="67"/>
      <c r="K4" s="109" t="s">
        <v>24</v>
      </c>
      <c r="L4" s="109" t="s">
        <v>25</v>
      </c>
      <c r="M4" s="109" t="s">
        <v>24</v>
      </c>
      <c r="N4" s="109" t="s">
        <v>25</v>
      </c>
      <c r="O4" s="109" t="s">
        <v>24</v>
      </c>
      <c r="P4" s="109" t="s">
        <v>25</v>
      </c>
    </row>
    <row r="5" spans="1:16" ht="47.25" customHeight="1">
      <c r="A5" s="110"/>
      <c r="B5" s="110"/>
      <c r="C5" s="14" t="s">
        <v>98</v>
      </c>
      <c r="D5" s="14" t="s">
        <v>99</v>
      </c>
      <c r="E5" s="14" t="s">
        <v>98</v>
      </c>
      <c r="F5" s="14" t="s">
        <v>99</v>
      </c>
      <c r="G5" s="14" t="s">
        <v>98</v>
      </c>
      <c r="H5" s="14" t="s">
        <v>99</v>
      </c>
      <c r="I5" s="14" t="s">
        <v>98</v>
      </c>
      <c r="J5" s="14" t="s">
        <v>99</v>
      </c>
      <c r="K5" s="110"/>
      <c r="L5" s="110"/>
      <c r="M5" s="110"/>
      <c r="N5" s="110"/>
      <c r="O5" s="110"/>
      <c r="P5" s="110"/>
    </row>
    <row r="6" spans="1:16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31.5">
      <c r="A7" s="14">
        <v>1</v>
      </c>
      <c r="B7" s="15" t="s">
        <v>212</v>
      </c>
      <c r="C7" s="14">
        <v>11</v>
      </c>
      <c r="D7" s="14">
        <v>11</v>
      </c>
      <c r="E7" s="14"/>
      <c r="F7" s="14"/>
      <c r="G7" s="14">
        <v>16</v>
      </c>
      <c r="H7" s="14">
        <v>12</v>
      </c>
      <c r="I7" s="14"/>
      <c r="J7" s="14"/>
      <c r="K7" s="14">
        <v>16</v>
      </c>
      <c r="L7" s="14"/>
      <c r="M7" s="14">
        <v>16</v>
      </c>
      <c r="N7" s="14"/>
      <c r="O7" s="14">
        <v>16</v>
      </c>
      <c r="P7" s="14"/>
    </row>
    <row r="8" spans="1:16" ht="15.75">
      <c r="A8" s="14">
        <v>2</v>
      </c>
      <c r="B8" s="15" t="s">
        <v>213</v>
      </c>
      <c r="C8" s="14">
        <v>2</v>
      </c>
      <c r="D8" s="14">
        <v>2</v>
      </c>
      <c r="E8" s="14"/>
      <c r="F8" s="14"/>
      <c r="G8" s="14">
        <v>2</v>
      </c>
      <c r="H8" s="14">
        <v>2</v>
      </c>
      <c r="I8" s="14"/>
      <c r="J8" s="14"/>
      <c r="K8" s="14">
        <v>2</v>
      </c>
      <c r="L8" s="14"/>
      <c r="M8" s="14">
        <v>2</v>
      </c>
      <c r="N8" s="14"/>
      <c r="O8" s="14">
        <v>2</v>
      </c>
      <c r="P8" s="14"/>
    </row>
    <row r="9" spans="1:16" ht="15.75">
      <c r="A9" s="14">
        <v>3</v>
      </c>
      <c r="B9" s="15" t="s">
        <v>214</v>
      </c>
      <c r="C9" s="14">
        <v>6</v>
      </c>
      <c r="D9" s="14">
        <v>6</v>
      </c>
      <c r="E9" s="14"/>
      <c r="F9" s="14"/>
      <c r="G9" s="14">
        <v>7</v>
      </c>
      <c r="H9" s="14">
        <v>6</v>
      </c>
      <c r="I9" s="14"/>
      <c r="J9" s="14"/>
      <c r="K9" s="14">
        <v>7</v>
      </c>
      <c r="L9" s="14"/>
      <c r="M9" s="14">
        <v>7</v>
      </c>
      <c r="N9" s="14"/>
      <c r="O9" s="14">
        <v>7</v>
      </c>
      <c r="P9" s="14"/>
    </row>
    <row r="10" spans="1:16" ht="31.5">
      <c r="A10" s="14">
        <v>4</v>
      </c>
      <c r="B10" s="15" t="s">
        <v>215</v>
      </c>
      <c r="C10" s="14">
        <v>3</v>
      </c>
      <c r="D10" s="14">
        <v>3</v>
      </c>
      <c r="E10" s="14"/>
      <c r="F10" s="14"/>
      <c r="G10" s="14">
        <v>7</v>
      </c>
      <c r="H10" s="14">
        <v>4</v>
      </c>
      <c r="I10" s="14"/>
      <c r="J10" s="14"/>
      <c r="K10" s="14">
        <v>7</v>
      </c>
      <c r="L10" s="14"/>
      <c r="M10" s="14">
        <v>7</v>
      </c>
      <c r="N10" s="14"/>
      <c r="O10" s="14">
        <v>7</v>
      </c>
      <c r="P10" s="14"/>
    </row>
    <row r="11" spans="1:16" ht="15.75">
      <c r="A11" s="14"/>
      <c r="B11" s="14" t="s">
        <v>16</v>
      </c>
      <c r="C11" s="14">
        <v>11</v>
      </c>
      <c r="D11" s="14">
        <v>11</v>
      </c>
      <c r="E11" s="14"/>
      <c r="F11" s="14"/>
      <c r="G11" s="14">
        <v>16</v>
      </c>
      <c r="H11" s="14">
        <v>12</v>
      </c>
      <c r="I11" s="14"/>
      <c r="J11" s="14"/>
      <c r="K11" s="14">
        <v>16</v>
      </c>
      <c r="L11" s="14"/>
      <c r="M11" s="14">
        <v>16</v>
      </c>
      <c r="N11" s="14"/>
      <c r="O11" s="14">
        <v>16</v>
      </c>
      <c r="P11" s="14"/>
    </row>
    <row r="12" spans="1:16" ht="63">
      <c r="A12" s="14"/>
      <c r="B12" s="14" t="s">
        <v>54</v>
      </c>
      <c r="C12" s="14" t="s">
        <v>28</v>
      </c>
      <c r="D12" s="14" t="s">
        <v>28</v>
      </c>
      <c r="E12" s="14"/>
      <c r="F12" s="14"/>
      <c r="G12" s="14" t="s">
        <v>28</v>
      </c>
      <c r="H12" s="14" t="s">
        <v>28</v>
      </c>
      <c r="I12" s="14"/>
      <c r="J12" s="14"/>
      <c r="K12" s="14" t="s">
        <v>28</v>
      </c>
      <c r="L12" s="14"/>
      <c r="M12" s="14" t="s">
        <v>28</v>
      </c>
      <c r="N12" s="14"/>
      <c r="O12" s="14" t="s">
        <v>28</v>
      </c>
      <c r="P12" s="14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5">
      <selection activeCell="B8" sqref="B8"/>
    </sheetView>
  </sheetViews>
  <sheetFormatPr defaultColWidth="9.140625" defaultRowHeight="15"/>
  <cols>
    <col min="1" max="1" width="5.00390625" style="0" customWidth="1"/>
    <col min="2" max="2" width="30.8515625" style="0" customWidth="1"/>
    <col min="3" max="3" width="27.140625" style="0" customWidth="1"/>
    <col min="4" max="4" width="13.140625" style="0" customWidth="1"/>
    <col min="5" max="6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4.8515625" style="0" customWidth="1"/>
  </cols>
  <sheetData>
    <row r="1" spans="1:12" ht="15.75">
      <c r="A1" s="77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77" t="s">
        <v>152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40" t="s">
        <v>18</v>
      </c>
    </row>
    <row r="5" spans="1:13" ht="45.75" customHeight="1">
      <c r="A5" s="67" t="s">
        <v>40</v>
      </c>
      <c r="B5" s="67" t="s">
        <v>55</v>
      </c>
      <c r="C5" s="67" t="s">
        <v>56</v>
      </c>
      <c r="D5" s="67" t="s">
        <v>132</v>
      </c>
      <c r="E5" s="67"/>
      <c r="F5" s="67"/>
      <c r="G5" s="67" t="s">
        <v>133</v>
      </c>
      <c r="H5" s="67"/>
      <c r="I5" s="67"/>
      <c r="J5" s="67" t="s">
        <v>134</v>
      </c>
      <c r="K5" s="67"/>
      <c r="L5" s="67"/>
      <c r="M5" s="67"/>
    </row>
    <row r="6" spans="1:13" ht="31.5" customHeight="1">
      <c r="A6" s="67"/>
      <c r="B6" s="67"/>
      <c r="C6" s="67"/>
      <c r="D6" s="14" t="s">
        <v>24</v>
      </c>
      <c r="E6" s="14" t="s">
        <v>25</v>
      </c>
      <c r="F6" s="14" t="s">
        <v>59</v>
      </c>
      <c r="G6" s="14" t="s">
        <v>24</v>
      </c>
      <c r="H6" s="14" t="s">
        <v>25</v>
      </c>
      <c r="I6" s="16" t="s">
        <v>60</v>
      </c>
      <c r="J6" s="14" t="s">
        <v>24</v>
      </c>
      <c r="K6" s="14" t="s">
        <v>25</v>
      </c>
      <c r="L6" s="67" t="s">
        <v>217</v>
      </c>
      <c r="M6" s="67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67">
        <v>12</v>
      </c>
      <c r="M7" s="67"/>
    </row>
    <row r="8" spans="1:13" ht="177.75" customHeight="1">
      <c r="A8" s="14"/>
      <c r="B8" s="46" t="s">
        <v>220</v>
      </c>
      <c r="C8" s="43" t="s">
        <v>216</v>
      </c>
      <c r="D8" s="45">
        <f>'Форма 2022-2 П.7'!C9</f>
        <v>1442673.72</v>
      </c>
      <c r="E8" s="45">
        <f>'Форма 2022-2 П.7'!D9</f>
        <v>48000</v>
      </c>
      <c r="F8" s="45">
        <f>D8+E8</f>
        <v>1490673.72</v>
      </c>
      <c r="G8" s="45">
        <f>'Форма 2022-2 П.7'!G9</f>
        <v>2452178</v>
      </c>
      <c r="H8" s="45">
        <f>'Форма 2022-2 П.7'!H9</f>
        <v>32000</v>
      </c>
      <c r="I8" s="45">
        <f>G8+H8</f>
        <v>2484178</v>
      </c>
      <c r="J8" s="45">
        <f>'Форма 2022-2 П.7'!K9</f>
        <v>2529070</v>
      </c>
      <c r="K8" s="45"/>
      <c r="L8" s="114">
        <f>J8</f>
        <v>2529070</v>
      </c>
      <c r="M8" s="114"/>
    </row>
    <row r="9" spans="1:13" ht="20.25" customHeight="1">
      <c r="A9" s="14"/>
      <c r="B9" s="14" t="s">
        <v>16</v>
      </c>
      <c r="C9" s="22"/>
      <c r="D9" s="45">
        <f>D8</f>
        <v>1442673.72</v>
      </c>
      <c r="E9" s="45">
        <f aca="true" t="shared" si="0" ref="E9:J9">E8</f>
        <v>48000</v>
      </c>
      <c r="F9" s="45">
        <f t="shared" si="0"/>
        <v>1490673.72</v>
      </c>
      <c r="G9" s="45">
        <f t="shared" si="0"/>
        <v>2452178</v>
      </c>
      <c r="H9" s="45">
        <f t="shared" si="0"/>
        <v>32000</v>
      </c>
      <c r="I9" s="45">
        <f t="shared" si="0"/>
        <v>2484178</v>
      </c>
      <c r="J9" s="45">
        <f t="shared" si="0"/>
        <v>2529070</v>
      </c>
      <c r="K9" s="45"/>
      <c r="L9" s="114">
        <f>L8</f>
        <v>2529070</v>
      </c>
      <c r="M9" s="114"/>
    </row>
    <row r="10" spans="2:13" ht="15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77" t="s">
        <v>153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9"/>
    </row>
    <row r="12" spans="1:13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0" t="s">
        <v>18</v>
      </c>
    </row>
    <row r="13" spans="1:13" ht="15.75" customHeight="1">
      <c r="A13" s="67" t="s">
        <v>40</v>
      </c>
      <c r="B13" s="67" t="s">
        <v>55</v>
      </c>
      <c r="C13" s="67" t="s">
        <v>56</v>
      </c>
      <c r="D13" s="74" t="s">
        <v>126</v>
      </c>
      <c r="E13" s="74"/>
      <c r="F13" s="74"/>
      <c r="G13" s="74"/>
      <c r="H13" s="74"/>
      <c r="I13" s="67" t="s">
        <v>135</v>
      </c>
      <c r="J13" s="67"/>
      <c r="K13" s="67"/>
      <c r="L13" s="67"/>
      <c r="M13" s="67"/>
    </row>
    <row r="14" spans="1:13" ht="24" customHeight="1">
      <c r="A14" s="67"/>
      <c r="B14" s="67"/>
      <c r="C14" s="67"/>
      <c r="D14" s="74" t="s">
        <v>24</v>
      </c>
      <c r="E14" s="74"/>
      <c r="F14" s="74" t="s">
        <v>25</v>
      </c>
      <c r="G14" s="74"/>
      <c r="H14" s="95" t="s">
        <v>57</v>
      </c>
      <c r="I14" s="74" t="s">
        <v>24</v>
      </c>
      <c r="J14" s="74"/>
      <c r="K14" s="74" t="s">
        <v>25</v>
      </c>
      <c r="L14" s="74"/>
      <c r="M14" s="95" t="s">
        <v>58</v>
      </c>
    </row>
    <row r="15" spans="1:13" ht="15.75" customHeight="1">
      <c r="A15" s="67"/>
      <c r="B15" s="67"/>
      <c r="C15" s="67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.75">
      <c r="A16" s="14">
        <v>1</v>
      </c>
      <c r="B16" s="14">
        <v>2</v>
      </c>
      <c r="C16" s="14">
        <v>3</v>
      </c>
      <c r="D16" s="74">
        <v>4</v>
      </c>
      <c r="E16" s="74"/>
      <c r="F16" s="74">
        <v>5</v>
      </c>
      <c r="G16" s="74"/>
      <c r="H16" s="19">
        <v>6</v>
      </c>
      <c r="I16" s="68">
        <v>7</v>
      </c>
      <c r="J16" s="70"/>
      <c r="K16" s="68">
        <v>8</v>
      </c>
      <c r="L16" s="70"/>
      <c r="M16" s="19">
        <v>9</v>
      </c>
    </row>
    <row r="17" spans="1:13" ht="181.5" customHeight="1">
      <c r="A17" s="14"/>
      <c r="B17" s="46" t="s">
        <v>220</v>
      </c>
      <c r="C17" s="43" t="s">
        <v>216</v>
      </c>
      <c r="D17" s="99">
        <f>'Форма 2022-2 П.7'!H18</f>
        <v>2663110.71</v>
      </c>
      <c r="E17" s="99"/>
      <c r="F17" s="99"/>
      <c r="G17" s="99"/>
      <c r="H17" s="59">
        <f>D17</f>
        <v>2663110.71</v>
      </c>
      <c r="I17" s="112">
        <f>'Форма 2022-2 П.7'!I19:J19</f>
        <v>2796266.2455</v>
      </c>
      <c r="J17" s="113"/>
      <c r="K17" s="112"/>
      <c r="L17" s="113"/>
      <c r="M17" s="59">
        <f>I17</f>
        <v>2796266.2455</v>
      </c>
    </row>
    <row r="18" spans="1:13" ht="17.25" customHeight="1">
      <c r="A18" s="14"/>
      <c r="B18" s="14" t="s">
        <v>16</v>
      </c>
      <c r="C18" s="14"/>
      <c r="D18" s="99">
        <f>D17</f>
        <v>2663110.71</v>
      </c>
      <c r="E18" s="99"/>
      <c r="F18" s="99"/>
      <c r="G18" s="99"/>
      <c r="H18" s="59">
        <f>H17</f>
        <v>2663110.71</v>
      </c>
      <c r="I18" s="99">
        <f>I17</f>
        <v>2796266.2455</v>
      </c>
      <c r="J18" s="99"/>
      <c r="K18" s="99"/>
      <c r="L18" s="99"/>
      <c r="M18" s="59">
        <f>M17</f>
        <v>2796266.2455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G5:I5"/>
    <mergeCell ref="L6:M6"/>
    <mergeCell ref="L7:M7"/>
    <mergeCell ref="L8:M8"/>
    <mergeCell ref="A5:A6"/>
    <mergeCell ref="B5:B6"/>
    <mergeCell ref="C5:C6"/>
    <mergeCell ref="D5:F5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2021-12-07T11:11:55Z</dcterms:modified>
  <cp:category/>
  <cp:version/>
  <cp:contentType/>
  <cp:contentStatus/>
</cp:coreProperties>
</file>