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activeTab="0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-10" sheetId="7" r:id="rId7"/>
    <sheet name="Форма 2021 П.11" sheetId="8" r:id="rId8"/>
    <sheet name="Форма 2021-2 П.12-13" sheetId="9" r:id="rId9"/>
    <sheet name="Форма 2021-2 П.14-15" sheetId="10" r:id="rId10"/>
    <sheet name="Форма 2020-3" sheetId="11" r:id="rId11"/>
  </sheets>
  <definedNames>
    <definedName name="_xlnm.Print_Area" localSheetId="10">'Форма 2020-3'!$A$1:$I$79</definedName>
    <definedName name="_xlnm.Print_Area" localSheetId="0">'Форма 2021-1'!$A$1:$J$67</definedName>
    <definedName name="_xlnm.Print_Area" localSheetId="1">'Форма 2021-2 П.1-4'!$A$1:$J$26</definedName>
    <definedName name="_xlnm.Print_Area" localSheetId="9">'Форма 2021-2 П.14-15'!$A$1:$L$49</definedName>
    <definedName name="_xlnm.Print_Area" localSheetId="2">'Форма 2021-2 П.5'!$A$1:$N$24</definedName>
    <definedName name="_xlnm.Print_Area" localSheetId="3">'Форма 2021-2 П.6'!$A$1:$N$58</definedName>
    <definedName name="_xlnm.Print_Area" localSheetId="4">'Форма 2021-2 П.7'!$A$1:$N$20</definedName>
    <definedName name="_xlnm.Print_Area" localSheetId="5">'Форма 2021-2 П.8'!$A$1:$M$42</definedName>
  </definedNames>
  <calcPr fullCalcOnLoad="1"/>
</workbook>
</file>

<file path=xl/sharedStrings.xml><?xml version="1.0" encoding="utf-8"?>
<sst xmlns="http://schemas.openxmlformats.org/spreadsheetml/2006/main" count="748" uniqueCount="294">
  <si>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</si>
  <si>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</si>
  <si>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</si>
  <si>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</si>
  <si>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</si>
  <si>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</si>
  <si>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</si>
  <si>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</si>
  <si>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</si>
  <si>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</si>
  <si>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</si>
  <si>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</si>
  <si>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</si>
  <si>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</si>
  <si>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</si>
  <si>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</si>
  <si>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</si>
  <si>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</si>
  <si>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</si>
  <si>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</si>
  <si>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</si>
  <si>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</si>
  <si>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</si>
  <si>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</si>
  <si>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</si>
  <si>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</si>
  <si>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</si>
  <si>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</si>
  <si>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</si>
  <si>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</si>
  <si>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</si>
  <si>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</si>
  <si>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</si>
  <si>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</si>
  <si>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</si>
  <si>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</si>
  <si>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</si>
  <si>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</si>
  <si>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</si>
  <si>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</si>
  <si>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</si>
  <si>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</si>
  <si>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</si>
  <si>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</si>
  <si>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</si>
  <si>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</si>
  <si>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</si>
  <si>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</si>
  <si>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</si>
  <si>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</si>
  <si>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</si>
  <si>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</si>
  <si>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</si>
  <si>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</si>
  <si>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</si>
  <si>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</si>
  <si>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</si>
  <si>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</si>
  <si>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</si>
  <si>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</si>
  <si>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</si>
  <si>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</si>
  <si>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</si>
  <si>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</si>
  <si>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</si>
  <si>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</si>
  <si>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</si>
  <si>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</si>
  <si>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</si>
  <si>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</si>
  <si>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</si>
  <si>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</si>
  <si>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(8 - 10)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</si>
  <si>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</si>
  <si>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</si>
  <si>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</si>
  <si>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</si>
  <si>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</si>
  <si>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</si>
  <si>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</si>
  <si>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</si>
  <si>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</si>
  <si>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</si>
  <si>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</si>
  <si>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</si>
  <si>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</si>
  <si>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</si>
  <si>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</si>
  <si>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</si>
  <si>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</si>
  <si>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</si>
  <si>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</si>
  <si>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</si>
  <si>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</si>
  <si>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</si>
  <si>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</si>
  <si>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</si>
  <si>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</si>
  <si>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</si>
  <si>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</si>
  <si>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</si>
  <si>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</si>
  <si>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</si>
  <si>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</si>
  <si>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</si>
  <si>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</si>
  <si>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</si>
  <si>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</si>
  <si>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</si>
  <si>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</si>
  <si>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</si>
  <si>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</si>
  <si>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</si>
  <si>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</si>
  <si>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</si>
  <si>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</si>
  <si>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</si>
  <si>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</si>
  <si>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</si>
  <si>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</si>
  <si>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</si>
  <si>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</si>
  <si>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</si>
  <si>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</si>
  <si>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</si>
  <si>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03356163</t>
  </si>
  <si>
    <t>Керівництво і управління у відповідній сфері у містах (місті Києві), селищах, селах, об"єднаних територіальних громадах</t>
  </si>
  <si>
    <t>0111</t>
  </si>
  <si>
    <t>Завдання 1. Забезпечення виконання наданих законодавством повноважень</t>
  </si>
  <si>
    <t>Керівництво і управління у відповідній сфері у місті Хмельницькому та самостійних підрозділах Хмельницької міської ради</t>
  </si>
  <si>
    <t>обсяг видатків на забезпечення виконання наданих законодавством повноважень самостійними підрозділами, в т.ч.:</t>
  </si>
  <si>
    <t>виконання заходів з впровадження єдиної системи обліку у виконавчих органах міської ради</t>
  </si>
  <si>
    <t xml:space="preserve">кількість штатних одиниць  </t>
  </si>
  <si>
    <t>кількість листів, звернень, заяв, скарг</t>
  </si>
  <si>
    <t>кількість нормативно-правових актів</t>
  </si>
  <si>
    <t>середньомісячні витрати на 1 службовця УЖКГ</t>
  </si>
  <si>
    <t>середня кількість листів, звернень, заяв, скарг на одного працівника</t>
  </si>
  <si>
    <t>середня кількість нормативно-правових актів на одного працівника</t>
  </si>
  <si>
    <t>відсоток зростання розглянутих звернень відповідно до попереднього року</t>
  </si>
  <si>
    <t>грн.</t>
  </si>
  <si>
    <t xml:space="preserve">од. </t>
  </si>
  <si>
    <t>%</t>
  </si>
  <si>
    <t>журнали реєстрації вхідної/ вихідної документації</t>
  </si>
  <si>
    <t>розрахунково</t>
  </si>
  <si>
    <t>Забезпечення виконання наданих законодавством повноважень</t>
  </si>
  <si>
    <t>заробітна плата</t>
  </si>
  <si>
    <t>нарахування на оплату праці</t>
  </si>
  <si>
    <t>придбання матеріалів,обладнання та інвентаря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</si>
  <si>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</si>
  <si>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</si>
  <si>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</si>
  <si>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</t>
  </si>
  <si>
    <t>оплата електропростачання</t>
  </si>
  <si>
    <t>оплата інших енергоносіїв та інших комунальних послуг</t>
  </si>
  <si>
    <t>інші поточні видатки</t>
  </si>
  <si>
    <t>придбання обладнання і предметів довгострокового користування</t>
  </si>
  <si>
    <t>обсяг видатків на забезпечення виконання наданих законодавством повноважень самостійними підрозділами</t>
  </si>
  <si>
    <t>орієнтовно відповідно до попереднього року</t>
  </si>
  <si>
    <t xml:space="preserve">проект штатного розпису </t>
  </si>
  <si>
    <t>обов"язкові виплати</t>
  </si>
  <si>
    <t>матеріальна допомога</t>
  </si>
  <si>
    <t xml:space="preserve">премії </t>
  </si>
  <si>
    <t>стимулюючі виплати та надбавки</t>
  </si>
  <si>
    <t>посадові особи</t>
  </si>
  <si>
    <t>непосадові особи</t>
  </si>
  <si>
    <t xml:space="preserve">Рішення сорок восьмої сесії  Хмельницької міської ради  № 80 від 04.03.2015 року  </t>
  </si>
  <si>
    <t>Начальник управління житлово-комунального господарства</t>
  </si>
  <si>
    <t>Хмельницької міської ради</t>
  </si>
  <si>
    <t>В. Новачок</t>
  </si>
  <si>
    <t>Заступник начальника управління - начальник</t>
  </si>
  <si>
    <t>планово-фінансового відділу</t>
  </si>
  <si>
    <t>Н. Вітковська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</si>
  <si>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</si>
  <si>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</si>
  <si>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</si>
  <si>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</si>
  <si>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</si>
  <si>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</si>
  <si>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</si>
  <si>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</si>
  <si>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</si>
  <si>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</si>
  <si>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</si>
  <si>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</si>
  <si>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</si>
  <si>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</si>
  <si>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</si>
  <si>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</si>
  <si>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</si>
  <si>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</si>
  <si>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</si>
  <si>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</si>
  <si>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 xml:space="preserve">обсяг видатків на придбання комп'ютерної техніки </t>
  </si>
  <si>
    <t>кількість комп'ютерної техніки, що планується придбати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</si>
  <si>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</si>
  <si>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</si>
  <si>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</si>
  <si>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</si>
  <si>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</si>
  <si>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</si>
  <si>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</si>
  <si>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4) аналіз управління бюджетними зобов'язаннями та пропозиції щодо упорядкування бюджетних зобов'язань у 2021 році.</t>
  </si>
  <si>
    <t>3.                  1410160</t>
  </si>
  <si>
    <t>________       0160______</t>
  </si>
  <si>
    <t>2. управління комунальної інфраструктури Хмельницької міської ради</t>
  </si>
  <si>
    <t>1. управління комунальної інфраструктури Хмельницької міської ради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</si>
  <si>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роки,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01-10/650, проєкт рішення виконавчого комітету Хмельницької міської ради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</t>
  </si>
  <si>
    <t>проект кошторису</t>
  </si>
  <si>
    <t>разом     (7 + 8)</t>
  </si>
  <si>
    <t>разом       (4 + 5)</t>
  </si>
  <si>
    <t xml:space="preserve">Видатки на забезпечення виконання наданих законодавством повноважень, що передбачаються на 2021 рік підтверджуються відповідними розрахунками. </t>
  </si>
  <si>
    <t>Придбання обладнання і предметів довгострокового користування</t>
  </si>
  <si>
    <t>можлива кредиторська заборгованість на початок планового бюджетного періоду (4 - 5 - 6)</t>
  </si>
  <si>
    <t>очікуваний обсяг взяття поточних зобов'язань       (3 - 5)</t>
  </si>
  <si>
    <t>За бюджетною програмою 1410160 "Керівництво і управління у відповідній сфері у місті Хмельницькому та самостійних підрозділах Хмельницької міської ради" на 2021 р. видатки спеціального фонду місцевого бюджету передбачені у розмірі 144000,00 грн на придбання комп'ютерної техніки за КЕКВ 3110 "Придбання обладнання і предметів довгострокового користування".</t>
  </si>
  <si>
    <t xml:space="preserve">1. __ управління комунальної інфраструктури Хмельницької міської ради_____________________ </t>
  </si>
  <si>
    <t>БЮДЖЕТНИЙ ЗАПИТ НА 2021 – 2023 РОКИ загальний (Форма 2021-1)</t>
  </si>
  <si>
    <t>__03356163___</t>
  </si>
  <si>
    <t>грн</t>
  </si>
  <si>
    <t xml:space="preserve">Проєкт програми цифрового розвитку на 2021-2025 роки </t>
  </si>
  <si>
    <t>0160</t>
  </si>
  <si>
    <t>Управління комунальної інфраструктури Хмельницької міської ради, Керівництво і управління у відповідній сфері у містах (місті Києві), селищах, селах, об"єднаних територіальних громадах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</si>
  <si>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</si>
  <si>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</si>
  <si>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Новачок В.П.</t>
  </si>
  <si>
    <t xml:space="preserve">планово-фінансового відділу </t>
  </si>
  <si>
    <t>Вітковська Н.В.</t>
  </si>
  <si>
    <t>предмети, матеріали, обладнання та інвентар</t>
  </si>
  <si>
    <t xml:space="preserve">оплата водопостачання та водовідведення </t>
  </si>
  <si>
    <t>оплата електроенергії</t>
  </si>
  <si>
    <t>Дебіторська заборгованість на 01.01.2020</t>
  </si>
  <si>
    <t>Очікувана дебіторська заборгованість на 01.01.2021</t>
  </si>
  <si>
    <t>3) дебіторська заборгованість у 2019 - 2020 роках:</t>
  </si>
  <si>
    <t>______14__________</t>
  </si>
  <si>
    <t>0620</t>
  </si>
  <si>
    <t>1216030</t>
  </si>
  <si>
    <t>6030</t>
  </si>
  <si>
    <t>Організація благоустрою населених пунктів</t>
  </si>
  <si>
    <t>1217640</t>
  </si>
  <si>
    <t>7640</t>
  </si>
  <si>
    <t>0470</t>
  </si>
  <si>
    <t>Заходи з енергозбереження</t>
  </si>
  <si>
    <t>1410180</t>
  </si>
  <si>
    <t>0180</t>
  </si>
  <si>
    <t>0133</t>
  </si>
  <si>
    <t>Інша діяльність у сфері державного управління</t>
  </si>
  <si>
    <t>1416012</t>
  </si>
  <si>
    <t>6012</t>
  </si>
  <si>
    <t>Забезпечення діяльності з виробництва, транспортування, постачання теплової енергії</t>
  </si>
  <si>
    <t>1416013</t>
  </si>
  <si>
    <t>6013</t>
  </si>
  <si>
    <t>Забезпечення діяльності водопровідно-каналізаційного господарства</t>
  </si>
  <si>
    <t>1416020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</si>
  <si>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</si>
  <si>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</si>
  <si>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1417310</t>
  </si>
  <si>
    <t>7310</t>
  </si>
  <si>
    <t>0443</t>
  </si>
  <si>
    <t>1417461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</si>
  <si>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</si>
  <si>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</si>
  <si>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</si>
  <si>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r>
      <t>Будівництво</t>
    </r>
    <r>
      <rPr>
        <sz val="12"/>
        <color indexed="8"/>
        <rFont val="Times New Roman"/>
        <family val="1"/>
      </rPr>
      <t> об'єктів житлово-комунального господарства</t>
    </r>
  </si>
  <si>
    <t>1417670</t>
  </si>
  <si>
    <t>7670</t>
  </si>
  <si>
    <t>0490</t>
  </si>
  <si>
    <t>Внески до статутного капіталу суб’єктів господарювання</t>
  </si>
  <si>
    <t>1417691</t>
  </si>
  <si>
    <t>7691</t>
  </si>
  <si>
    <t>1418110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</si>
  <si>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</si>
  <si>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</si>
  <si>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</si>
  <si>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1418120</t>
  </si>
  <si>
    <t>8120</t>
  </si>
  <si>
    <t>Заходи з організації рятування на водах</t>
  </si>
  <si>
    <t>1418130</t>
  </si>
  <si>
    <t>8130</t>
  </si>
  <si>
    <t>Забезпечення діяльності місцевої пожежної охорони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</si>
  <si>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</si>
  <si>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</si>
  <si>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</si>
  <si>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</si>
  <si>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</si>
  <si>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</si>
  <si>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</si>
  <si>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</si>
  <si>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</si>
  <si>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</si>
  <si>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</si>
  <si>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</si>
  <si>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</si>
  <si>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Здійснення управління об'єктами комунального господарства, що перебувають у власності  Хмельницької міської територіальної громади</t>
  </si>
  <si>
    <t>Забезпечення комплексного розвитку комунального господарства Хмельницької міської територіальної громади з питань експлуатації та ремонту водовідведення, дорожнього та зеленого будівництва, благоустрою території, надання комунальних, побутових та ритуальних послуг, виконання ремонтно-будівельних робіт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</si>
</sst>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0.0000000"/>
    <numFmt numFmtId="18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5" fontId="2" fillId="0" borderId="10" xfId="0" applyNumberFormat="1" applyFont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6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wrapText="1"/>
    </xf>
    <xf numFmtId="185" fontId="2" fillId="0" borderId="12" xfId="0" applyNumberFormat="1" applyFont="1" applyBorder="1" applyAlignment="1">
      <alignment horizontal="center" wrapText="1"/>
    </xf>
    <xf numFmtId="185" fontId="2" fillId="0" borderId="13" xfId="0" applyNumberFormat="1" applyFont="1" applyBorder="1" applyAlignment="1">
      <alignment horizontal="center" wrapText="1"/>
    </xf>
    <xf numFmtId="185" fontId="2" fillId="0" borderId="10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0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2 до бюджету 2000 рок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70"/>
  <sheetViews>
    <sheetView tabSelected="1" view="pageBreakPreview" zoomScaleSheetLayoutView="100" zoomScalePageLayoutView="0" workbookViewId="0" topLeftCell="A52">
      <selection activeCell="E56" sqref="E56:I56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41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21" t="s">
        <v>0</v>
      </c>
      <c r="H1" s="121"/>
      <c r="I1" s="121"/>
    </row>
    <row r="2" spans="2:9" ht="15.75" customHeight="1">
      <c r="B2" s="6"/>
      <c r="C2" s="6"/>
      <c r="D2" s="6"/>
      <c r="E2" s="6"/>
      <c r="F2" s="6"/>
      <c r="G2" s="121" t="s">
        <v>1</v>
      </c>
      <c r="H2" s="121"/>
      <c r="I2" s="121"/>
    </row>
    <row r="3" spans="2:9" ht="15.75" customHeight="1">
      <c r="B3" s="6"/>
      <c r="C3" s="6"/>
      <c r="D3" s="6"/>
      <c r="E3" s="6"/>
      <c r="F3" s="6"/>
      <c r="G3" s="121" t="s">
        <v>2</v>
      </c>
      <c r="H3" s="121"/>
      <c r="I3" s="121"/>
    </row>
    <row r="4" spans="1:9" ht="15.75">
      <c r="A4" s="1"/>
      <c r="B4" s="6"/>
      <c r="C4" s="6"/>
      <c r="D4" s="6"/>
      <c r="E4" s="6"/>
      <c r="F4" s="6"/>
      <c r="G4" s="121" t="s">
        <v>10</v>
      </c>
      <c r="H4" s="121"/>
      <c r="I4" s="121"/>
    </row>
    <row r="5" spans="1:9" ht="15.75">
      <c r="A5" s="6"/>
      <c r="B5" s="6"/>
      <c r="C5" s="6"/>
      <c r="D5" s="6"/>
      <c r="E5" s="6"/>
      <c r="F5" s="6"/>
      <c r="G5" s="121" t="s">
        <v>105</v>
      </c>
      <c r="H5" s="121"/>
      <c r="I5" s="121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22" t="s">
        <v>216</v>
      </c>
      <c r="B7" s="122"/>
      <c r="C7" s="122"/>
      <c r="D7" s="122"/>
      <c r="E7" s="122"/>
      <c r="F7" s="122"/>
      <c r="G7" s="122"/>
      <c r="H7" s="122"/>
      <c r="I7" s="122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19" t="s">
        <v>215</v>
      </c>
      <c r="B10" s="119"/>
      <c r="C10" s="119"/>
      <c r="D10" s="119"/>
      <c r="E10" s="119"/>
      <c r="F10" s="131" t="s">
        <v>233</v>
      </c>
      <c r="G10" s="131"/>
      <c r="H10" s="82" t="s">
        <v>217</v>
      </c>
      <c r="I10" s="36">
        <v>22201100000</v>
      </c>
    </row>
    <row r="11" spans="1:9" ht="48.75" customHeight="1">
      <c r="A11" s="115" t="s">
        <v>20</v>
      </c>
      <c r="B11" s="115"/>
      <c r="C11" s="115"/>
      <c r="D11" s="115"/>
      <c r="E11" s="115"/>
      <c r="F11" s="127" t="s">
        <v>108</v>
      </c>
      <c r="G11" s="127"/>
      <c r="H11" s="33" t="s">
        <v>106</v>
      </c>
      <c r="I11" s="33" t="s">
        <v>107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132" t="s">
        <v>14</v>
      </c>
      <c r="B13" s="132"/>
      <c r="C13" s="132"/>
      <c r="D13" s="132"/>
      <c r="E13" s="132"/>
      <c r="F13" s="132"/>
      <c r="G13" s="132"/>
      <c r="H13" s="132"/>
      <c r="I13" s="132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124" t="s">
        <v>292</v>
      </c>
      <c r="B15" s="124"/>
      <c r="C15" s="124"/>
      <c r="D15" s="124"/>
      <c r="E15" s="124"/>
      <c r="F15" s="124"/>
      <c r="G15" s="124"/>
      <c r="H15" s="124"/>
      <c r="I15" s="124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24" customHeight="1">
      <c r="A17" s="111" t="s">
        <v>110</v>
      </c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20" t="s">
        <v>111</v>
      </c>
      <c r="B19" s="120"/>
      <c r="C19" s="120"/>
      <c r="D19" s="120" t="s">
        <v>42</v>
      </c>
      <c r="E19" s="109" t="s">
        <v>175</v>
      </c>
      <c r="F19" s="109" t="s">
        <v>176</v>
      </c>
      <c r="G19" s="109" t="s">
        <v>177</v>
      </c>
      <c r="H19" s="109" t="s">
        <v>90</v>
      </c>
      <c r="I19" s="109" t="s">
        <v>179</v>
      </c>
    </row>
    <row r="20" spans="1:9" ht="15.75" customHeight="1">
      <c r="A20" s="120"/>
      <c r="B20" s="120"/>
      <c r="C20" s="120"/>
      <c r="D20" s="120"/>
      <c r="E20" s="110"/>
      <c r="F20" s="110"/>
      <c r="G20" s="110"/>
      <c r="H20" s="110"/>
      <c r="I20" s="110"/>
    </row>
    <row r="21" spans="1:9" ht="15.75" customHeight="1">
      <c r="A21" s="120">
        <v>1</v>
      </c>
      <c r="B21" s="120"/>
      <c r="C21" s="120"/>
      <c r="D21" s="19">
        <v>2</v>
      </c>
      <c r="E21" s="14">
        <v>3</v>
      </c>
      <c r="F21" s="14">
        <v>4</v>
      </c>
      <c r="G21" s="14">
        <v>5</v>
      </c>
      <c r="H21" s="14">
        <v>6</v>
      </c>
      <c r="I21" s="14">
        <v>7</v>
      </c>
    </row>
    <row r="22" spans="1:9" ht="18.75" customHeight="1">
      <c r="A22" s="112" t="s">
        <v>112</v>
      </c>
      <c r="B22" s="113"/>
      <c r="C22" s="113"/>
      <c r="D22" s="113"/>
      <c r="E22" s="113"/>
      <c r="F22" s="113"/>
      <c r="G22" s="113"/>
      <c r="H22" s="113"/>
      <c r="I22" s="114"/>
    </row>
    <row r="23" spans="1:9" ht="114.75" customHeight="1">
      <c r="A23" s="128" t="s">
        <v>293</v>
      </c>
      <c r="B23" s="129"/>
      <c r="C23" s="130"/>
      <c r="D23" s="66" t="s">
        <v>218</v>
      </c>
      <c r="E23" s="58">
        <f>E41+E56</f>
        <v>400560627.40999997</v>
      </c>
      <c r="F23" s="58">
        <f>F41+F56</f>
        <v>374954366.31</v>
      </c>
      <c r="G23" s="39">
        <f>G30+G48</f>
        <v>8386280</v>
      </c>
      <c r="H23" s="39">
        <f>H30+H48</f>
        <v>13339838</v>
      </c>
      <c r="I23" s="39">
        <f>I30+I48</f>
        <v>14046850</v>
      </c>
    </row>
    <row r="24" spans="1:9" ht="15.75">
      <c r="A24" s="6"/>
      <c r="B24" s="6"/>
      <c r="C24" s="6"/>
      <c r="D24" s="6"/>
      <c r="E24" s="6"/>
      <c r="F24" s="6"/>
      <c r="G24" s="6"/>
      <c r="H24" s="6"/>
      <c r="I24" s="6"/>
    </row>
    <row r="25" spans="1:10" ht="15.75">
      <c r="A25" s="117" t="s">
        <v>222</v>
      </c>
      <c r="B25" s="117"/>
      <c r="C25" s="117"/>
      <c r="D25" s="117"/>
      <c r="E25" s="117"/>
      <c r="F25" s="117"/>
      <c r="G25" s="117"/>
      <c r="H25" s="117"/>
      <c r="I25" s="117"/>
      <c r="J25" s="117"/>
    </row>
    <row r="26" spans="2:10" ht="15.75">
      <c r="B26" s="6"/>
      <c r="C26" s="6"/>
      <c r="D26" s="6"/>
      <c r="E26" s="6"/>
      <c r="F26" s="6"/>
      <c r="G26" s="6"/>
      <c r="H26" s="6"/>
      <c r="J26" s="38" t="s">
        <v>18</v>
      </c>
    </row>
    <row r="27" spans="1:10" ht="31.5" customHeight="1">
      <c r="A27" s="110" t="s">
        <v>113</v>
      </c>
      <c r="B27" s="110" t="s">
        <v>114</v>
      </c>
      <c r="C27" s="110" t="s">
        <v>15</v>
      </c>
      <c r="D27" s="110" t="s">
        <v>115</v>
      </c>
      <c r="E27" s="109" t="s">
        <v>175</v>
      </c>
      <c r="F27" s="109" t="s">
        <v>176</v>
      </c>
      <c r="G27" s="109" t="s">
        <v>177</v>
      </c>
      <c r="H27" s="109" t="s">
        <v>90</v>
      </c>
      <c r="I27" s="109" t="s">
        <v>179</v>
      </c>
      <c r="J27" s="110" t="s">
        <v>109</v>
      </c>
    </row>
    <row r="28" spans="1:10" ht="81.7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5.75">
      <c r="A29" s="14">
        <v>1</v>
      </c>
      <c r="B29" s="14">
        <v>2</v>
      </c>
      <c r="C29" s="14">
        <v>3</v>
      </c>
      <c r="D29" s="14">
        <v>4</v>
      </c>
      <c r="E29" s="14">
        <v>5</v>
      </c>
      <c r="F29" s="14">
        <v>6</v>
      </c>
      <c r="G29" s="14">
        <v>7</v>
      </c>
      <c r="H29" s="14">
        <v>8</v>
      </c>
      <c r="I29" s="14">
        <v>9</v>
      </c>
      <c r="J29" s="14">
        <v>10</v>
      </c>
    </row>
    <row r="30" spans="1:10" ht="85.5" customHeight="1">
      <c r="A30" s="14">
        <v>1410160</v>
      </c>
      <c r="B30" s="81" t="s">
        <v>220</v>
      </c>
      <c r="C30" s="81" t="s">
        <v>127</v>
      </c>
      <c r="D30" s="59" t="s">
        <v>221</v>
      </c>
      <c r="E30" s="58"/>
      <c r="F30" s="58"/>
      <c r="G30" s="58">
        <f>'Форма 2021-2 П.5'!K12</f>
        <v>8242280</v>
      </c>
      <c r="H30" s="58">
        <v>13339838</v>
      </c>
      <c r="I30" s="58">
        <v>14046850</v>
      </c>
      <c r="J30" s="14">
        <v>1</v>
      </c>
    </row>
    <row r="31" spans="1:10" ht="41.25" customHeight="1">
      <c r="A31" s="91" t="s">
        <v>242</v>
      </c>
      <c r="B31" s="91" t="s">
        <v>243</v>
      </c>
      <c r="C31" s="91" t="s">
        <v>244</v>
      </c>
      <c r="D31" s="91" t="s">
        <v>245</v>
      </c>
      <c r="E31" s="58">
        <v>100450.2</v>
      </c>
      <c r="F31" s="58">
        <v>150000</v>
      </c>
      <c r="G31" s="58">
        <v>100000</v>
      </c>
      <c r="H31" s="58">
        <f>G31*1.062</f>
        <v>106200</v>
      </c>
      <c r="I31" s="58">
        <f>H31*1.053</f>
        <v>111828.59999999999</v>
      </c>
      <c r="J31" s="14">
        <v>1</v>
      </c>
    </row>
    <row r="32" spans="1:10" ht="54.75" customHeight="1">
      <c r="A32" s="91" t="s">
        <v>246</v>
      </c>
      <c r="B32" s="91" t="s">
        <v>247</v>
      </c>
      <c r="C32" s="91" t="s">
        <v>234</v>
      </c>
      <c r="D32" s="91" t="s">
        <v>248</v>
      </c>
      <c r="E32" s="58">
        <v>31500000</v>
      </c>
      <c r="F32" s="58">
        <v>39000000</v>
      </c>
      <c r="G32" s="58">
        <v>28000000</v>
      </c>
      <c r="H32" s="58">
        <f>G32*1.062</f>
        <v>29736000</v>
      </c>
      <c r="I32" s="58">
        <f>H32*1.053</f>
        <v>31312007.999999996</v>
      </c>
      <c r="J32" s="14">
        <v>1</v>
      </c>
    </row>
    <row r="33" spans="1:10" ht="43.5" customHeight="1">
      <c r="A33" s="91" t="s">
        <v>249</v>
      </c>
      <c r="B33" s="91" t="s">
        <v>250</v>
      </c>
      <c r="C33" s="91" t="s">
        <v>234</v>
      </c>
      <c r="D33" s="91" t="s">
        <v>251</v>
      </c>
      <c r="E33" s="58">
        <v>16375610.78</v>
      </c>
      <c r="F33" s="58">
        <v>9595480</v>
      </c>
      <c r="G33" s="58">
        <v>3751000</v>
      </c>
      <c r="H33" s="58">
        <v>3983562</v>
      </c>
      <c r="I33" s="105">
        <v>4194691</v>
      </c>
      <c r="J33" s="14">
        <v>1</v>
      </c>
    </row>
    <row r="34" spans="1:10" ht="67.5" customHeight="1">
      <c r="A34" s="91" t="s">
        <v>252</v>
      </c>
      <c r="B34" s="91" t="s">
        <v>253</v>
      </c>
      <c r="C34" s="91" t="s">
        <v>234</v>
      </c>
      <c r="D34" s="91" t="s">
        <v>254</v>
      </c>
      <c r="E34" s="58">
        <v>367938</v>
      </c>
      <c r="F34" s="58">
        <v>6600000</v>
      </c>
      <c r="G34" s="58">
        <v>3430000</v>
      </c>
      <c r="H34" s="58">
        <v>3642660</v>
      </c>
      <c r="I34" s="58">
        <v>3835721</v>
      </c>
      <c r="J34" s="14">
        <v>1</v>
      </c>
    </row>
    <row r="35" spans="1:10" ht="39" customHeight="1">
      <c r="A35" s="81" t="s">
        <v>235</v>
      </c>
      <c r="B35" s="91" t="s">
        <v>236</v>
      </c>
      <c r="C35" s="91" t="s">
        <v>234</v>
      </c>
      <c r="D35" s="91" t="s">
        <v>237</v>
      </c>
      <c r="E35" s="58">
        <v>129582619.97</v>
      </c>
      <c r="F35" s="58">
        <v>156512163.61</v>
      </c>
      <c r="G35" s="58">
        <v>149686023</v>
      </c>
      <c r="H35" s="58">
        <v>158966556.426</v>
      </c>
      <c r="I35" s="58">
        <v>167391783.916578</v>
      </c>
      <c r="J35" s="14">
        <v>1</v>
      </c>
    </row>
    <row r="36" spans="1:10" ht="55.5" customHeight="1">
      <c r="A36" s="91" t="s">
        <v>258</v>
      </c>
      <c r="B36" s="91" t="s">
        <v>259</v>
      </c>
      <c r="C36" s="91" t="s">
        <v>260</v>
      </c>
      <c r="D36" s="91" t="s">
        <v>261</v>
      </c>
      <c r="E36" s="58">
        <v>64592285.43</v>
      </c>
      <c r="F36" s="107">
        <v>49107900</v>
      </c>
      <c r="G36" s="107">
        <v>48273558</v>
      </c>
      <c r="H36" s="58">
        <v>51226519</v>
      </c>
      <c r="I36" s="58">
        <v>52865359</v>
      </c>
      <c r="J36" s="14">
        <v>1</v>
      </c>
    </row>
    <row r="37" spans="1:10" ht="22.5" customHeight="1">
      <c r="A37" s="81" t="s">
        <v>238</v>
      </c>
      <c r="B37" s="91" t="s">
        <v>239</v>
      </c>
      <c r="C37" s="91" t="s">
        <v>240</v>
      </c>
      <c r="D37" s="223" t="s">
        <v>241</v>
      </c>
      <c r="E37" s="107">
        <v>545356.98</v>
      </c>
      <c r="F37" s="107">
        <v>850000</v>
      </c>
      <c r="G37" s="107"/>
      <c r="H37" s="107"/>
      <c r="I37" s="107"/>
      <c r="J37" s="59">
        <v>1</v>
      </c>
    </row>
    <row r="38" spans="1:10" ht="52.5" customHeight="1">
      <c r="A38" s="91" t="s">
        <v>269</v>
      </c>
      <c r="B38" s="91" t="s">
        <v>270</v>
      </c>
      <c r="C38" s="91" t="s">
        <v>271</v>
      </c>
      <c r="D38" s="91" t="s">
        <v>272</v>
      </c>
      <c r="E38" s="58"/>
      <c r="F38" s="58">
        <v>100000</v>
      </c>
      <c r="G38" s="58">
        <v>108400</v>
      </c>
      <c r="H38" s="58">
        <f>G38*1.062</f>
        <v>115120.8</v>
      </c>
      <c r="I38" s="58">
        <f>H38*1.053</f>
        <v>121222.2024</v>
      </c>
      <c r="J38" s="14">
        <v>1</v>
      </c>
    </row>
    <row r="39" spans="1:10" ht="24.75" customHeight="1">
      <c r="A39" s="91" t="s">
        <v>273</v>
      </c>
      <c r="B39" s="91" t="s">
        <v>274</v>
      </c>
      <c r="C39" s="91" t="s">
        <v>271</v>
      </c>
      <c r="D39" s="91" t="s">
        <v>275</v>
      </c>
      <c r="E39" s="58">
        <v>1276834</v>
      </c>
      <c r="F39" s="58">
        <v>1443054</v>
      </c>
      <c r="G39" s="58">
        <v>1833178</v>
      </c>
      <c r="H39" s="58">
        <v>1850616</v>
      </c>
      <c r="I39" s="58">
        <v>1978934</v>
      </c>
      <c r="J39" s="14">
        <v>1</v>
      </c>
    </row>
    <row r="40" spans="1:10" ht="36" customHeight="1">
      <c r="A40" s="91" t="s">
        <v>276</v>
      </c>
      <c r="B40" s="91" t="s">
        <v>277</v>
      </c>
      <c r="C40" s="91" t="s">
        <v>271</v>
      </c>
      <c r="D40" s="91" t="s">
        <v>278</v>
      </c>
      <c r="E40" s="58"/>
      <c r="F40" s="58"/>
      <c r="G40" s="58">
        <v>1219000</v>
      </c>
      <c r="H40" s="58">
        <f>G40*1.062</f>
        <v>1294578</v>
      </c>
      <c r="I40" s="58">
        <f>H40*1.053</f>
        <v>1363190.6339999998</v>
      </c>
      <c r="J40" s="14">
        <v>1</v>
      </c>
    </row>
    <row r="41" spans="1:10" ht="15.75">
      <c r="A41" s="74"/>
      <c r="B41" s="74" t="s">
        <v>16</v>
      </c>
      <c r="C41" s="74"/>
      <c r="D41" s="74"/>
      <c r="E41" s="108">
        <f>SUM(E30:E40)</f>
        <v>244341095.35999998</v>
      </c>
      <c r="F41" s="108">
        <f>SUM(F30:F40)</f>
        <v>263358597.61</v>
      </c>
      <c r="G41" s="108">
        <f>SUM(G30:G40)</f>
        <v>244643439</v>
      </c>
      <c r="H41" s="108">
        <f>SUM(H30:H40)</f>
        <v>264261650.226</v>
      </c>
      <c r="I41" s="108">
        <f>SUM(I30:I40)</f>
        <v>277221588.352978</v>
      </c>
      <c r="J41" s="74"/>
    </row>
    <row r="42" spans="1:9" ht="15.75">
      <c r="A42" s="6"/>
      <c r="B42" s="6"/>
      <c r="C42" s="6"/>
      <c r="D42" s="6"/>
      <c r="E42" s="6"/>
      <c r="F42" s="6"/>
      <c r="G42" s="6"/>
      <c r="H42" s="6"/>
      <c r="I42" s="6"/>
    </row>
    <row r="43" spans="1:10" ht="15.75">
      <c r="A43" s="117" t="s">
        <v>223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0" ht="15.75">
      <c r="A44" s="6"/>
      <c r="B44" s="6"/>
      <c r="C44" s="6"/>
      <c r="D44" s="6"/>
      <c r="E44" s="6"/>
      <c r="F44" s="6"/>
      <c r="G44" s="6"/>
      <c r="H44" s="6"/>
      <c r="J44" s="38" t="s">
        <v>17</v>
      </c>
    </row>
    <row r="45" spans="1:10" ht="15.75" customHeight="1">
      <c r="A45" s="110" t="s">
        <v>113</v>
      </c>
      <c r="B45" s="110" t="s">
        <v>114</v>
      </c>
      <c r="C45" s="110" t="s">
        <v>15</v>
      </c>
      <c r="D45" s="110" t="s">
        <v>115</v>
      </c>
      <c r="E45" s="109" t="s">
        <v>175</v>
      </c>
      <c r="F45" s="109" t="s">
        <v>176</v>
      </c>
      <c r="G45" s="109" t="s">
        <v>177</v>
      </c>
      <c r="H45" s="109" t="s">
        <v>90</v>
      </c>
      <c r="I45" s="109" t="s">
        <v>179</v>
      </c>
      <c r="J45" s="110" t="s">
        <v>109</v>
      </c>
    </row>
    <row r="46" spans="1:10" ht="87.7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ht="15.75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  <c r="G47" s="14">
        <v>7</v>
      </c>
      <c r="H47" s="14">
        <v>8</v>
      </c>
      <c r="I47" s="14">
        <v>9</v>
      </c>
      <c r="J47" s="14">
        <v>10</v>
      </c>
    </row>
    <row r="48" spans="1:10" ht="86.25" customHeight="1">
      <c r="A48" s="14">
        <v>1410160</v>
      </c>
      <c r="B48" s="81" t="s">
        <v>220</v>
      </c>
      <c r="C48" s="81" t="s">
        <v>127</v>
      </c>
      <c r="D48" s="59" t="s">
        <v>221</v>
      </c>
      <c r="E48" s="58"/>
      <c r="F48" s="58"/>
      <c r="G48" s="58">
        <f>'Форма 2021-2 П.5'!L10</f>
        <v>144000</v>
      </c>
      <c r="H48" s="58"/>
      <c r="I48" s="58"/>
      <c r="J48" s="14">
        <v>1</v>
      </c>
    </row>
    <row r="49" spans="1:10" ht="33.75" customHeight="1">
      <c r="A49" s="81" t="s">
        <v>235</v>
      </c>
      <c r="B49" s="91" t="s">
        <v>236</v>
      </c>
      <c r="C49" s="91" t="s">
        <v>234</v>
      </c>
      <c r="D49" s="91" t="s">
        <v>237</v>
      </c>
      <c r="E49" s="107">
        <v>19850842.88</v>
      </c>
      <c r="F49" s="58">
        <v>12233227</v>
      </c>
      <c r="G49" s="107">
        <v>15915164</v>
      </c>
      <c r="H49" s="58">
        <v>16901904.168</v>
      </c>
      <c r="I49" s="58">
        <v>17797705.088904</v>
      </c>
      <c r="J49" s="14">
        <v>1</v>
      </c>
    </row>
    <row r="50" spans="1:10" ht="38.25" customHeight="1">
      <c r="A50" s="91" t="s">
        <v>255</v>
      </c>
      <c r="B50" s="91" t="s">
        <v>256</v>
      </c>
      <c r="C50" s="91" t="s">
        <v>257</v>
      </c>
      <c r="D50" s="91" t="s">
        <v>262</v>
      </c>
      <c r="E50" s="58">
        <v>8296206.720000001</v>
      </c>
      <c r="F50" s="58">
        <v>9338415</v>
      </c>
      <c r="G50" s="58">
        <v>5200000</v>
      </c>
      <c r="H50" s="58">
        <f>G50*1.062</f>
        <v>5522400</v>
      </c>
      <c r="I50" s="105">
        <f>H50*1.053</f>
        <v>5815087.199999999</v>
      </c>
      <c r="J50" s="14">
        <v>1</v>
      </c>
    </row>
    <row r="51" spans="1:10" ht="53.25" customHeight="1">
      <c r="A51" s="91" t="s">
        <v>258</v>
      </c>
      <c r="B51" s="91" t="s">
        <v>259</v>
      </c>
      <c r="C51" s="91" t="s">
        <v>260</v>
      </c>
      <c r="D51" s="91" t="s">
        <v>261</v>
      </c>
      <c r="E51" s="58">
        <v>78586772.49000001</v>
      </c>
      <c r="F51" s="58">
        <v>49602612.7</v>
      </c>
      <c r="G51" s="107">
        <v>16932021</v>
      </c>
      <c r="H51" s="58">
        <v>17981806</v>
      </c>
      <c r="I51" s="58">
        <v>19214413</v>
      </c>
      <c r="J51" s="14">
        <v>1</v>
      </c>
    </row>
    <row r="52" spans="1:10" ht="22.5" customHeight="1">
      <c r="A52" s="81" t="s">
        <v>238</v>
      </c>
      <c r="B52" s="91" t="s">
        <v>239</v>
      </c>
      <c r="C52" s="91" t="s">
        <v>240</v>
      </c>
      <c r="D52" s="91" t="s">
        <v>241</v>
      </c>
      <c r="E52" s="107">
        <v>918015.8999999999</v>
      </c>
      <c r="F52" s="107">
        <v>25688000</v>
      </c>
      <c r="G52" s="68">
        <v>18508795.58</v>
      </c>
      <c r="H52" s="39"/>
      <c r="I52" s="39"/>
      <c r="J52" s="14">
        <v>1</v>
      </c>
    </row>
    <row r="53" spans="1:10" ht="34.5" customHeight="1">
      <c r="A53" s="91" t="s">
        <v>263</v>
      </c>
      <c r="B53" s="91" t="s">
        <v>264</v>
      </c>
      <c r="C53" s="91" t="s">
        <v>265</v>
      </c>
      <c r="D53" s="91" t="s">
        <v>266</v>
      </c>
      <c r="E53" s="58">
        <v>47589096.50000001</v>
      </c>
      <c r="F53" s="58">
        <v>14479614</v>
      </c>
      <c r="G53" s="58">
        <v>14547011</v>
      </c>
      <c r="H53" s="58">
        <v>15448926</v>
      </c>
      <c r="I53" s="58">
        <v>16267720</v>
      </c>
      <c r="J53" s="14">
        <v>1</v>
      </c>
    </row>
    <row r="54" spans="1:10" ht="150" customHeight="1">
      <c r="A54" s="106" t="s">
        <v>267</v>
      </c>
      <c r="B54" s="106" t="s">
        <v>268</v>
      </c>
      <c r="C54" s="106" t="s">
        <v>265</v>
      </c>
      <c r="D54" s="222" t="s">
        <v>291</v>
      </c>
      <c r="E54" s="58">
        <v>976597.5599999999</v>
      </c>
      <c r="F54" s="58">
        <v>205900</v>
      </c>
      <c r="G54" s="58">
        <v>190000</v>
      </c>
      <c r="H54" s="58">
        <f>G54*1.062</f>
        <v>201780</v>
      </c>
      <c r="I54" s="58">
        <f>H54*1.053</f>
        <v>212474.34</v>
      </c>
      <c r="J54" s="14">
        <v>1</v>
      </c>
    </row>
    <row r="55" spans="1:10" ht="24" customHeight="1">
      <c r="A55" s="91" t="s">
        <v>273</v>
      </c>
      <c r="B55" s="91" t="s">
        <v>274</v>
      </c>
      <c r="C55" s="91" t="s">
        <v>271</v>
      </c>
      <c r="D55" s="91" t="s">
        <v>275</v>
      </c>
      <c r="E55" s="58">
        <v>2000</v>
      </c>
      <c r="F55" s="58">
        <v>48000</v>
      </c>
      <c r="G55" s="58"/>
      <c r="H55" s="58"/>
      <c r="I55" s="58"/>
      <c r="J55" s="14">
        <v>1</v>
      </c>
    </row>
    <row r="56" spans="1:10" ht="15.75">
      <c r="A56" s="14"/>
      <c r="B56" s="14" t="s">
        <v>16</v>
      </c>
      <c r="C56" s="14"/>
      <c r="D56" s="14"/>
      <c r="E56" s="58">
        <f>SUM(E48:E55)</f>
        <v>156219532.05</v>
      </c>
      <c r="F56" s="58">
        <f>SUM(F48:F55)</f>
        <v>111595768.7</v>
      </c>
      <c r="G56" s="58">
        <f>SUM(G48:G55)</f>
        <v>71436991.58</v>
      </c>
      <c r="H56" s="58">
        <f>SUM(H48:H55)</f>
        <v>56056816.168</v>
      </c>
      <c r="I56" s="58">
        <f>SUM(I48:I55)</f>
        <v>59307399.628904</v>
      </c>
      <c r="J56" s="14"/>
    </row>
    <row r="57" spans="2:9" ht="15.75">
      <c r="B57" s="6"/>
      <c r="C57" s="6"/>
      <c r="D57" s="6"/>
      <c r="E57" s="6"/>
      <c r="F57" s="6"/>
      <c r="G57" s="6"/>
      <c r="H57" s="6"/>
      <c r="I57" s="6"/>
    </row>
    <row r="58" spans="1:9" ht="15.75">
      <c r="A58" s="5"/>
      <c r="B58" s="6"/>
      <c r="C58" s="6"/>
      <c r="D58" s="6"/>
      <c r="E58" s="6"/>
      <c r="F58" s="6"/>
      <c r="G58" s="6"/>
      <c r="H58" s="6"/>
      <c r="I58" s="6"/>
    </row>
    <row r="59" spans="1:9" ht="15.75">
      <c r="A59" s="3"/>
      <c r="B59" s="6"/>
      <c r="C59" s="6"/>
      <c r="D59" s="6"/>
      <c r="E59" s="6"/>
      <c r="F59" s="6"/>
      <c r="G59" s="6"/>
      <c r="H59" s="6"/>
      <c r="I59" s="6"/>
    </row>
    <row r="60" spans="1:9" ht="15.75">
      <c r="A60" s="60" t="s">
        <v>166</v>
      </c>
      <c r="C60" s="6"/>
      <c r="D60" s="6"/>
      <c r="E60" s="6"/>
      <c r="F60" s="6"/>
      <c r="G60" s="6"/>
      <c r="H60" s="6"/>
      <c r="I60" s="6"/>
    </row>
    <row r="61" spans="1:9" ht="15.75" customHeight="1">
      <c r="A61" s="117" t="s">
        <v>167</v>
      </c>
      <c r="B61" s="117"/>
      <c r="C61" s="7"/>
      <c r="D61" s="7"/>
      <c r="E61" s="83"/>
      <c r="F61" s="6"/>
      <c r="G61" s="6"/>
      <c r="H61" s="116" t="s">
        <v>224</v>
      </c>
      <c r="I61" s="116"/>
    </row>
    <row r="62" spans="1:9" ht="15.75" customHeight="1">
      <c r="A62" s="7"/>
      <c r="C62" s="10"/>
      <c r="D62" s="10"/>
      <c r="E62" s="4" t="s">
        <v>5</v>
      </c>
      <c r="F62" s="6"/>
      <c r="G62" s="6"/>
      <c r="H62" s="118" t="s">
        <v>6</v>
      </c>
      <c r="I62" s="118"/>
    </row>
    <row r="63" spans="1:9" ht="15.75" customHeight="1">
      <c r="A63" s="125" t="s">
        <v>169</v>
      </c>
      <c r="B63" s="125"/>
      <c r="C63" s="125"/>
      <c r="D63" s="4"/>
      <c r="E63" s="22"/>
      <c r="F63" s="6"/>
      <c r="G63" s="6"/>
      <c r="H63" s="4"/>
      <c r="I63" s="4"/>
    </row>
    <row r="64" spans="1:9" ht="18.75" customHeight="1">
      <c r="A64" s="126" t="s">
        <v>225</v>
      </c>
      <c r="B64" s="126"/>
      <c r="C64" s="64"/>
      <c r="D64" s="64"/>
      <c r="E64" s="84"/>
      <c r="F64" s="11"/>
      <c r="G64" s="11"/>
      <c r="H64" s="123" t="s">
        <v>226</v>
      </c>
      <c r="I64" s="123"/>
    </row>
    <row r="65" spans="1:9" ht="15.75" customHeight="1">
      <c r="A65" s="7"/>
      <c r="B65" s="4"/>
      <c r="D65" s="10"/>
      <c r="E65" s="4" t="s">
        <v>5</v>
      </c>
      <c r="F65" s="6"/>
      <c r="G65" s="6"/>
      <c r="H65" s="118" t="s">
        <v>6</v>
      </c>
      <c r="I65" s="118"/>
    </row>
    <row r="68" ht="15.75">
      <c r="A68" s="2"/>
    </row>
    <row r="70" ht="15.75">
      <c r="A70" s="2"/>
    </row>
  </sheetData>
  <sheetProtection/>
  <mergeCells count="52">
    <mergeCell ref="A63:C63"/>
    <mergeCell ref="A64:B64"/>
    <mergeCell ref="G45:G46"/>
    <mergeCell ref="F11:G11"/>
    <mergeCell ref="A23:C23"/>
    <mergeCell ref="F10:G10"/>
    <mergeCell ref="F45:F46"/>
    <mergeCell ref="A13:I13"/>
    <mergeCell ref="A25:J25"/>
    <mergeCell ref="A43:J43"/>
    <mergeCell ref="H65:I65"/>
    <mergeCell ref="H64:I64"/>
    <mergeCell ref="H19:H20"/>
    <mergeCell ref="A15:I15"/>
    <mergeCell ref="H27:H28"/>
    <mergeCell ref="C27:C28"/>
    <mergeCell ref="A45:A46"/>
    <mergeCell ref="B45:B46"/>
    <mergeCell ref="B27:B28"/>
    <mergeCell ref="E45:E46"/>
    <mergeCell ref="G2:I2"/>
    <mergeCell ref="G1:I1"/>
    <mergeCell ref="G3:I3"/>
    <mergeCell ref="A7:I7"/>
    <mergeCell ref="G4:I4"/>
    <mergeCell ref="G5:I5"/>
    <mergeCell ref="H62:I62"/>
    <mergeCell ref="I27:I28"/>
    <mergeCell ref="A10:E10"/>
    <mergeCell ref="D27:D28"/>
    <mergeCell ref="D45:D46"/>
    <mergeCell ref="D19:D20"/>
    <mergeCell ref="A19:C20"/>
    <mergeCell ref="A21:C21"/>
    <mergeCell ref="A11:E11"/>
    <mergeCell ref="H61:I61"/>
    <mergeCell ref="J27:J28"/>
    <mergeCell ref="I45:I46"/>
    <mergeCell ref="I19:I20"/>
    <mergeCell ref="J45:J46"/>
    <mergeCell ref="G27:G28"/>
    <mergeCell ref="C45:C46"/>
    <mergeCell ref="H45:H46"/>
    <mergeCell ref="A61:B61"/>
    <mergeCell ref="F27:F28"/>
    <mergeCell ref="A17:J17"/>
    <mergeCell ref="E19:E20"/>
    <mergeCell ref="F19:F20"/>
    <mergeCell ref="G19:G20"/>
    <mergeCell ref="A22:I22"/>
    <mergeCell ref="E27:E28"/>
    <mergeCell ref="A27:A2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9" r:id="rId1"/>
  <rowBreaks count="1" manualBreakCount="1">
    <brk id="3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9"/>
  <sheetViews>
    <sheetView view="pageBreakPreview" zoomScale="85" zoomScaleSheetLayoutView="85" zoomScalePageLayoutView="0" workbookViewId="0" topLeftCell="A1">
      <selection activeCell="C17" sqref="C17:G27"/>
    </sheetView>
  </sheetViews>
  <sheetFormatPr defaultColWidth="9.140625" defaultRowHeight="15"/>
  <cols>
    <col min="1" max="1" width="14.57421875" style="0" customWidth="1"/>
    <col min="2" max="2" width="23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5.140625" style="0" customWidth="1"/>
    <col min="16" max="16" width="11.8515625" style="0" bestFit="1" customWidth="1"/>
    <col min="17" max="17" width="12.8515625" style="0" customWidth="1"/>
  </cols>
  <sheetData>
    <row r="1" spans="1:18" ht="15.75">
      <c r="A1" s="117" t="s">
        <v>196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117" t="s">
        <v>197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 t="s">
        <v>18</v>
      </c>
      <c r="M4" s="8"/>
      <c r="N4" s="8"/>
      <c r="O4" s="8"/>
      <c r="P4" s="8"/>
      <c r="Q4" s="8"/>
      <c r="R4" s="8"/>
    </row>
    <row r="5" spans="1:18" ht="48" customHeight="1">
      <c r="A5" s="110" t="s">
        <v>65</v>
      </c>
      <c r="B5" s="110" t="s">
        <v>3</v>
      </c>
      <c r="C5" s="146" t="s">
        <v>73</v>
      </c>
      <c r="D5" s="146" t="s">
        <v>77</v>
      </c>
      <c r="E5" s="146" t="s">
        <v>78</v>
      </c>
      <c r="F5" s="146"/>
      <c r="G5" s="146" t="s">
        <v>79</v>
      </c>
      <c r="H5" s="146"/>
      <c r="I5" s="146" t="s">
        <v>80</v>
      </c>
      <c r="J5" s="155" t="s">
        <v>82</v>
      </c>
      <c r="K5" s="155"/>
      <c r="L5" s="146" t="s">
        <v>81</v>
      </c>
      <c r="M5" s="25"/>
      <c r="N5" s="25"/>
      <c r="O5" s="25"/>
      <c r="P5" s="25"/>
      <c r="Q5" s="25"/>
      <c r="R5" s="25"/>
    </row>
    <row r="6" spans="1:18" ht="128.25" customHeight="1">
      <c r="A6" s="110"/>
      <c r="B6" s="110"/>
      <c r="C6" s="146"/>
      <c r="D6" s="146"/>
      <c r="E6" s="146"/>
      <c r="F6" s="146"/>
      <c r="G6" s="146"/>
      <c r="H6" s="146"/>
      <c r="I6" s="146"/>
      <c r="J6" s="14" t="s">
        <v>70</v>
      </c>
      <c r="K6" s="14" t="s">
        <v>71</v>
      </c>
      <c r="L6" s="146"/>
      <c r="M6" s="25"/>
      <c r="N6" s="25"/>
      <c r="O6" s="25"/>
      <c r="P6" s="13"/>
      <c r="Q6" s="25"/>
      <c r="R6" s="25"/>
    </row>
    <row r="7" spans="1:18" ht="15.75">
      <c r="A7" s="14">
        <v>1</v>
      </c>
      <c r="B7" s="14">
        <v>2</v>
      </c>
      <c r="C7" s="19">
        <v>3</v>
      </c>
      <c r="D7" s="19">
        <v>4</v>
      </c>
      <c r="E7" s="120">
        <v>5</v>
      </c>
      <c r="F7" s="120"/>
      <c r="G7" s="203">
        <v>6</v>
      </c>
      <c r="H7" s="203"/>
      <c r="I7" s="19">
        <v>7</v>
      </c>
      <c r="J7" s="19">
        <v>8</v>
      </c>
      <c r="K7" s="19">
        <v>9</v>
      </c>
      <c r="L7" s="19">
        <v>10</v>
      </c>
      <c r="M7" s="25"/>
      <c r="N7" s="25"/>
      <c r="O7" s="25"/>
      <c r="P7" s="13"/>
      <c r="Q7" s="25"/>
      <c r="R7" s="25"/>
    </row>
    <row r="8" spans="1:18" ht="21.75" customHeight="1">
      <c r="A8" s="44"/>
      <c r="B8" s="45"/>
      <c r="C8" s="42"/>
      <c r="D8" s="42"/>
      <c r="E8" s="112"/>
      <c r="F8" s="114"/>
      <c r="G8" s="112"/>
      <c r="H8" s="114"/>
      <c r="I8" s="19"/>
      <c r="J8" s="19"/>
      <c r="K8" s="19"/>
      <c r="L8" s="42"/>
      <c r="M8" s="25"/>
      <c r="N8" s="25"/>
      <c r="O8" s="25"/>
      <c r="P8" s="13"/>
      <c r="Q8" s="25"/>
      <c r="R8" s="25"/>
    </row>
    <row r="9" spans="1:18" ht="21.75" customHeight="1">
      <c r="A9" s="14"/>
      <c r="B9" s="14" t="s">
        <v>16</v>
      </c>
      <c r="C9" s="42"/>
      <c r="D9" s="42"/>
      <c r="E9" s="153"/>
      <c r="F9" s="153"/>
      <c r="G9" s="153"/>
      <c r="H9" s="153"/>
      <c r="I9" s="42"/>
      <c r="J9" s="42"/>
      <c r="K9" s="42"/>
      <c r="L9" s="42"/>
      <c r="M9" s="25"/>
      <c r="N9" s="25"/>
      <c r="O9" s="25"/>
      <c r="P9" s="25"/>
      <c r="Q9" s="25"/>
      <c r="R9" s="25"/>
    </row>
    <row r="10" spans="1:18" ht="15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5.75">
      <c r="A11" s="117" t="s">
        <v>198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25"/>
      <c r="N11" s="25"/>
      <c r="O11" s="25"/>
      <c r="P11" s="25"/>
      <c r="Q11" s="25"/>
      <c r="R11" s="25"/>
    </row>
    <row r="12" spans="1:18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3" t="s">
        <v>18</v>
      </c>
      <c r="M12" s="25"/>
      <c r="N12" s="25"/>
      <c r="O12" s="25"/>
      <c r="P12" s="25"/>
      <c r="Q12" s="25"/>
      <c r="R12" s="25"/>
    </row>
    <row r="13" spans="1:18" ht="15.75">
      <c r="A13" s="199" t="s">
        <v>65</v>
      </c>
      <c r="B13" s="166" t="s">
        <v>3</v>
      </c>
      <c r="C13" s="109" t="s">
        <v>11</v>
      </c>
      <c r="D13" s="110"/>
      <c r="E13" s="110"/>
      <c r="F13" s="110"/>
      <c r="G13" s="110"/>
      <c r="H13" s="109" t="s">
        <v>12</v>
      </c>
      <c r="I13" s="110"/>
      <c r="J13" s="110"/>
      <c r="K13" s="110"/>
      <c r="L13" s="110"/>
      <c r="M13" s="25"/>
      <c r="N13" s="25"/>
      <c r="O13" s="25"/>
      <c r="P13" s="25"/>
      <c r="Q13" s="25"/>
      <c r="R13" s="25"/>
    </row>
    <row r="14" spans="1:18" ht="98.25" customHeight="1">
      <c r="A14" s="200"/>
      <c r="B14" s="167"/>
      <c r="C14" s="110" t="s">
        <v>66</v>
      </c>
      <c r="D14" s="110" t="s">
        <v>67</v>
      </c>
      <c r="E14" s="110" t="s">
        <v>68</v>
      </c>
      <c r="F14" s="110"/>
      <c r="G14" s="186" t="s">
        <v>213</v>
      </c>
      <c r="H14" s="110" t="s">
        <v>69</v>
      </c>
      <c r="I14" s="186" t="s">
        <v>212</v>
      </c>
      <c r="J14" s="110" t="s">
        <v>68</v>
      </c>
      <c r="K14" s="110"/>
      <c r="L14" s="166" t="s">
        <v>72</v>
      </c>
      <c r="M14" s="25"/>
      <c r="N14" s="25"/>
      <c r="O14" s="25"/>
      <c r="P14" s="25"/>
      <c r="Q14" s="25"/>
      <c r="R14" s="25"/>
    </row>
    <row r="15" spans="1:18" ht="45" customHeight="1">
      <c r="A15" s="201"/>
      <c r="B15" s="168"/>
      <c r="C15" s="110"/>
      <c r="D15" s="110"/>
      <c r="E15" s="14" t="s">
        <v>70</v>
      </c>
      <c r="F15" s="14" t="s">
        <v>71</v>
      </c>
      <c r="G15" s="168"/>
      <c r="H15" s="110"/>
      <c r="I15" s="168"/>
      <c r="J15" s="14" t="s">
        <v>70</v>
      </c>
      <c r="K15" s="14" t="s">
        <v>71</v>
      </c>
      <c r="L15" s="168"/>
      <c r="M15" s="25"/>
      <c r="N15" s="25"/>
      <c r="O15" s="25"/>
      <c r="P15" s="25"/>
      <c r="Q15" s="25"/>
      <c r="R15" s="25"/>
    </row>
    <row r="16" spans="1:18" ht="15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25"/>
      <c r="N16" s="25"/>
      <c r="O16" s="25"/>
      <c r="P16" s="25"/>
      <c r="Q16" s="25"/>
      <c r="R16" s="25"/>
    </row>
    <row r="17" spans="1:18" ht="21" customHeight="1">
      <c r="A17" s="44">
        <v>2111</v>
      </c>
      <c r="B17" s="45" t="s">
        <v>145</v>
      </c>
      <c r="C17" s="39"/>
      <c r="D17" s="14"/>
      <c r="E17" s="14"/>
      <c r="F17" s="14"/>
      <c r="G17" s="39"/>
      <c r="H17" s="39">
        <f>'Форма 2021-2 П.6'!K8</f>
        <v>6393415</v>
      </c>
      <c r="I17" s="14"/>
      <c r="J17" s="14"/>
      <c r="K17" s="14"/>
      <c r="L17" s="39">
        <f>H17</f>
        <v>6393415</v>
      </c>
      <c r="M17" s="25"/>
      <c r="N17" s="25"/>
      <c r="O17" s="25"/>
      <c r="P17" s="25"/>
      <c r="Q17" s="25"/>
      <c r="R17" s="25"/>
    </row>
    <row r="18" spans="1:18" ht="37.5" customHeight="1">
      <c r="A18" s="44">
        <v>2120</v>
      </c>
      <c r="B18" s="45" t="s">
        <v>146</v>
      </c>
      <c r="C18" s="39"/>
      <c r="D18" s="14"/>
      <c r="E18" s="14"/>
      <c r="F18" s="14"/>
      <c r="G18" s="39"/>
      <c r="H18" s="39">
        <f>'Форма 2021-2 П.6'!K9</f>
        <v>1406550</v>
      </c>
      <c r="I18" s="14"/>
      <c r="J18" s="14"/>
      <c r="K18" s="14"/>
      <c r="L18" s="39">
        <f aca="true" t="shared" si="0" ref="L18:L26">H18</f>
        <v>1406550</v>
      </c>
      <c r="M18" s="25"/>
      <c r="N18" s="25"/>
      <c r="O18" s="25"/>
      <c r="P18" s="25"/>
      <c r="Q18" s="25"/>
      <c r="R18" s="25"/>
    </row>
    <row r="19" spans="1:18" ht="52.5" customHeight="1">
      <c r="A19" s="44">
        <v>2210</v>
      </c>
      <c r="B19" s="45" t="s">
        <v>227</v>
      </c>
      <c r="C19" s="39"/>
      <c r="D19" s="14"/>
      <c r="E19" s="14"/>
      <c r="F19" s="14"/>
      <c r="G19" s="39"/>
      <c r="H19" s="39">
        <f>'Форма 2021-2 П.6'!K10</f>
        <v>212730</v>
      </c>
      <c r="I19" s="14"/>
      <c r="J19" s="14"/>
      <c r="K19" s="14"/>
      <c r="L19" s="39">
        <f t="shared" si="0"/>
        <v>212730</v>
      </c>
      <c r="M19" s="25"/>
      <c r="N19" s="25"/>
      <c r="O19" s="25"/>
      <c r="P19" s="25"/>
      <c r="Q19" s="25"/>
      <c r="R19" s="25"/>
    </row>
    <row r="20" spans="1:18" ht="36.75" customHeight="1">
      <c r="A20" s="44">
        <v>2240</v>
      </c>
      <c r="B20" s="45" t="s">
        <v>148</v>
      </c>
      <c r="C20" s="39"/>
      <c r="D20" s="14"/>
      <c r="E20" s="14"/>
      <c r="F20" s="14"/>
      <c r="G20" s="39"/>
      <c r="H20" s="39">
        <f>'Форма 2021-2 П.6'!K11</f>
        <v>120360</v>
      </c>
      <c r="I20" s="14"/>
      <c r="J20" s="14"/>
      <c r="K20" s="14"/>
      <c r="L20" s="39">
        <f t="shared" si="0"/>
        <v>120360</v>
      </c>
      <c r="M20" s="25"/>
      <c r="N20" s="25"/>
      <c r="O20" s="25"/>
      <c r="P20" s="25"/>
      <c r="Q20" s="25"/>
      <c r="R20" s="25"/>
    </row>
    <row r="21" spans="1:18" ht="36.75" customHeight="1">
      <c r="A21" s="44">
        <v>2250</v>
      </c>
      <c r="B21" s="45" t="s">
        <v>149</v>
      </c>
      <c r="C21" s="39"/>
      <c r="D21" s="14"/>
      <c r="E21" s="14"/>
      <c r="F21" s="14"/>
      <c r="G21" s="39"/>
      <c r="H21" s="39">
        <f>'Форма 2021-2 П.6'!K12</f>
        <v>12160</v>
      </c>
      <c r="I21" s="14"/>
      <c r="J21" s="14"/>
      <c r="K21" s="14"/>
      <c r="L21" s="39">
        <f t="shared" si="0"/>
        <v>12160</v>
      </c>
      <c r="M21" s="25"/>
      <c r="N21" s="25"/>
      <c r="O21" s="25"/>
      <c r="P21" s="25"/>
      <c r="Q21" s="25"/>
      <c r="R21" s="25"/>
    </row>
    <row r="22" spans="1:18" ht="36" customHeight="1">
      <c r="A22" s="44">
        <v>2271</v>
      </c>
      <c r="B22" s="45" t="s">
        <v>150</v>
      </c>
      <c r="C22" s="39"/>
      <c r="D22" s="14"/>
      <c r="E22" s="14"/>
      <c r="F22" s="14"/>
      <c r="G22" s="39"/>
      <c r="H22" s="39">
        <f>'Форма 2021-2 П.6'!K13</f>
        <v>39015</v>
      </c>
      <c r="I22" s="14"/>
      <c r="J22" s="14"/>
      <c r="K22" s="14"/>
      <c r="L22" s="39">
        <f t="shared" si="0"/>
        <v>39015</v>
      </c>
      <c r="M22" s="25"/>
      <c r="N22" s="25"/>
      <c r="O22" s="25"/>
      <c r="P22" s="25"/>
      <c r="Q22" s="25"/>
      <c r="R22" s="25"/>
    </row>
    <row r="23" spans="1:18" ht="54" customHeight="1">
      <c r="A23" s="44">
        <v>2272</v>
      </c>
      <c r="B23" s="45" t="s">
        <v>228</v>
      </c>
      <c r="C23" s="39"/>
      <c r="D23" s="14"/>
      <c r="E23" s="14"/>
      <c r="F23" s="14"/>
      <c r="G23" s="39"/>
      <c r="H23" s="39">
        <f>'Форма 2021-2 П.6'!K14</f>
        <v>5208</v>
      </c>
      <c r="I23" s="14"/>
      <c r="J23" s="14"/>
      <c r="K23" s="14"/>
      <c r="L23" s="39">
        <f t="shared" si="0"/>
        <v>5208</v>
      </c>
      <c r="M23" s="25"/>
      <c r="N23" s="25"/>
      <c r="O23" s="25"/>
      <c r="P23" s="25"/>
      <c r="Q23" s="25"/>
      <c r="R23" s="25"/>
    </row>
    <row r="24" spans="1:18" ht="27" customHeight="1">
      <c r="A24" s="44">
        <v>2273</v>
      </c>
      <c r="B24" s="45" t="s">
        <v>229</v>
      </c>
      <c r="C24" s="39"/>
      <c r="D24" s="14"/>
      <c r="E24" s="14"/>
      <c r="F24" s="14"/>
      <c r="G24" s="39"/>
      <c r="H24" s="39">
        <f>'Форма 2021-2 П.6'!K15</f>
        <v>25686</v>
      </c>
      <c r="I24" s="14"/>
      <c r="J24" s="14"/>
      <c r="K24" s="14"/>
      <c r="L24" s="39">
        <f t="shared" si="0"/>
        <v>25686</v>
      </c>
      <c r="M24" s="25"/>
      <c r="N24" s="25"/>
      <c r="O24" s="25"/>
      <c r="P24" s="25"/>
      <c r="Q24" s="25"/>
      <c r="R24" s="25"/>
    </row>
    <row r="25" spans="1:18" ht="52.5" customHeight="1">
      <c r="A25" s="44">
        <v>2275</v>
      </c>
      <c r="B25" s="45" t="s">
        <v>153</v>
      </c>
      <c r="C25" s="39"/>
      <c r="D25" s="14"/>
      <c r="E25" s="14"/>
      <c r="F25" s="14"/>
      <c r="G25" s="39"/>
      <c r="H25" s="39">
        <f>'Форма 2021-2 П.6'!K16</f>
        <v>4476</v>
      </c>
      <c r="I25" s="14"/>
      <c r="J25" s="14"/>
      <c r="K25" s="14"/>
      <c r="L25" s="39">
        <f t="shared" si="0"/>
        <v>4476</v>
      </c>
      <c r="M25" s="25"/>
      <c r="N25" s="25"/>
      <c r="O25" s="25"/>
      <c r="P25" s="25"/>
      <c r="Q25" s="25"/>
      <c r="R25" s="25"/>
    </row>
    <row r="26" spans="1:18" ht="20.25" customHeight="1">
      <c r="A26" s="44">
        <v>2800</v>
      </c>
      <c r="B26" s="45" t="s">
        <v>154</v>
      </c>
      <c r="C26" s="39"/>
      <c r="D26" s="14"/>
      <c r="E26" s="14"/>
      <c r="F26" s="14"/>
      <c r="G26" s="39"/>
      <c r="H26" s="39">
        <f>'Форма 2021-2 П.6'!K17</f>
        <v>22680</v>
      </c>
      <c r="I26" s="14"/>
      <c r="J26" s="14"/>
      <c r="K26" s="14"/>
      <c r="L26" s="39">
        <f t="shared" si="0"/>
        <v>22680</v>
      </c>
      <c r="M26" s="25"/>
      <c r="N26" s="25"/>
      <c r="O26" s="25"/>
      <c r="P26" s="25"/>
      <c r="Q26" s="25"/>
      <c r="R26" s="25"/>
    </row>
    <row r="27" spans="1:18" ht="20.25" customHeight="1">
      <c r="A27" s="14"/>
      <c r="B27" s="14" t="s">
        <v>16</v>
      </c>
      <c r="C27" s="39"/>
      <c r="D27" s="14"/>
      <c r="E27" s="14"/>
      <c r="F27" s="14"/>
      <c r="G27" s="39"/>
      <c r="H27" s="39">
        <f>SUM(H17:H26)</f>
        <v>8242280</v>
      </c>
      <c r="I27" s="14"/>
      <c r="J27" s="14"/>
      <c r="K27" s="14"/>
      <c r="L27" s="39">
        <f>SUM(L17:L26)</f>
        <v>8242280</v>
      </c>
      <c r="M27" s="25"/>
      <c r="N27" s="25"/>
      <c r="O27" s="25"/>
      <c r="P27" s="70"/>
      <c r="Q27" s="25"/>
      <c r="R27" s="25"/>
    </row>
    <row r="29" spans="1:12" ht="15.75" customHeight="1">
      <c r="A29" s="117" t="s">
        <v>232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9:12" ht="15.75">
      <c r="I30" s="27"/>
      <c r="J30" s="27"/>
      <c r="K30" s="27"/>
      <c r="L30" s="13" t="s">
        <v>18</v>
      </c>
    </row>
    <row r="31" spans="1:12" ht="15" customHeight="1">
      <c r="A31" s="199" t="s">
        <v>65</v>
      </c>
      <c r="B31" s="166" t="s">
        <v>3</v>
      </c>
      <c r="C31" s="146" t="s">
        <v>73</v>
      </c>
      <c r="D31" s="146"/>
      <c r="E31" s="146" t="s">
        <v>74</v>
      </c>
      <c r="F31" s="109" t="s">
        <v>100</v>
      </c>
      <c r="G31" s="109" t="s">
        <v>230</v>
      </c>
      <c r="H31" s="109" t="s">
        <v>231</v>
      </c>
      <c r="I31" s="146" t="s">
        <v>75</v>
      </c>
      <c r="J31" s="146"/>
      <c r="K31" s="146" t="s">
        <v>76</v>
      </c>
      <c r="L31" s="146"/>
    </row>
    <row r="32" spans="1:12" ht="17.25" customHeight="1">
      <c r="A32" s="200"/>
      <c r="B32" s="167"/>
      <c r="C32" s="146"/>
      <c r="D32" s="146"/>
      <c r="E32" s="146"/>
      <c r="F32" s="109"/>
      <c r="G32" s="109"/>
      <c r="H32" s="109"/>
      <c r="I32" s="146"/>
      <c r="J32" s="146"/>
      <c r="K32" s="146"/>
      <c r="L32" s="146"/>
    </row>
    <row r="33" spans="1:12" ht="117" customHeight="1">
      <c r="A33" s="201"/>
      <c r="B33" s="168"/>
      <c r="C33" s="146"/>
      <c r="D33" s="146"/>
      <c r="E33" s="146"/>
      <c r="F33" s="109"/>
      <c r="G33" s="109"/>
      <c r="H33" s="109"/>
      <c r="I33" s="146"/>
      <c r="J33" s="146"/>
      <c r="K33" s="146"/>
      <c r="L33" s="146"/>
    </row>
    <row r="34" spans="1:12" ht="15.75">
      <c r="A34" s="14">
        <v>1</v>
      </c>
      <c r="B34" s="14">
        <v>2</v>
      </c>
      <c r="C34" s="202">
        <v>3</v>
      </c>
      <c r="D34" s="202"/>
      <c r="E34" s="19">
        <v>4</v>
      </c>
      <c r="F34" s="19">
        <v>5</v>
      </c>
      <c r="G34" s="19">
        <v>6</v>
      </c>
      <c r="H34" s="19">
        <v>7</v>
      </c>
      <c r="I34" s="120">
        <v>8</v>
      </c>
      <c r="J34" s="120"/>
      <c r="K34" s="120">
        <v>9</v>
      </c>
      <c r="L34" s="120"/>
    </row>
    <row r="35" spans="1:12" ht="15.75">
      <c r="A35" s="14"/>
      <c r="B35" s="14"/>
      <c r="C35" s="196"/>
      <c r="D35" s="197"/>
      <c r="E35" s="73"/>
      <c r="F35" s="73"/>
      <c r="G35" s="73"/>
      <c r="H35" s="73"/>
      <c r="I35" s="71"/>
      <c r="J35" s="72"/>
      <c r="K35" s="71"/>
      <c r="L35" s="72"/>
    </row>
    <row r="36" spans="1:12" ht="15.75">
      <c r="A36" s="14"/>
      <c r="B36" s="14"/>
      <c r="C36" s="196"/>
      <c r="D36" s="197"/>
      <c r="E36" s="73"/>
      <c r="F36" s="73"/>
      <c r="G36" s="73"/>
      <c r="H36" s="73"/>
      <c r="I36" s="71"/>
      <c r="J36" s="72"/>
      <c r="K36" s="71"/>
      <c r="L36" s="72"/>
    </row>
    <row r="37" spans="1:12" ht="15.75">
      <c r="A37" s="14"/>
      <c r="B37" s="14" t="s">
        <v>16</v>
      </c>
      <c r="C37" s="195"/>
      <c r="D37" s="195"/>
      <c r="E37" s="29"/>
      <c r="F37" s="29"/>
      <c r="G37" s="29"/>
      <c r="H37" s="29"/>
      <c r="I37" s="196"/>
      <c r="J37" s="197"/>
      <c r="K37" s="196"/>
      <c r="L37" s="197"/>
    </row>
    <row r="39" ht="15">
      <c r="A39" s="12"/>
    </row>
    <row r="40" spans="1:12" ht="21" customHeight="1">
      <c r="A40" s="117" t="s">
        <v>201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1:12" ht="60.75" customHeight="1">
      <c r="A41" s="140" t="s">
        <v>199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ht="36" customHeight="1">
      <c r="A42" s="117" t="s">
        <v>200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ht="36" customHeight="1">
      <c r="A43" s="198" t="s">
        <v>214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ht="24" customHeight="1">
      <c r="A44" s="60" t="s">
        <v>166</v>
      </c>
    </row>
    <row r="45" spans="1:9" ht="15.75" customHeight="1">
      <c r="A45" s="117" t="s">
        <v>167</v>
      </c>
      <c r="B45" s="117"/>
      <c r="D45" s="7"/>
      <c r="F45" s="61" t="s">
        <v>9</v>
      </c>
      <c r="G45" s="6"/>
      <c r="H45" s="116" t="s">
        <v>168</v>
      </c>
      <c r="I45" s="116"/>
    </row>
    <row r="46" spans="1:9" ht="15.75" customHeight="1">
      <c r="A46" s="7"/>
      <c r="D46" s="62"/>
      <c r="F46" s="63" t="s">
        <v>5</v>
      </c>
      <c r="G46" s="6"/>
      <c r="H46" s="194" t="s">
        <v>6</v>
      </c>
      <c r="I46" s="194"/>
    </row>
    <row r="47" spans="1:9" ht="15.75" customHeight="1">
      <c r="A47" s="126" t="s">
        <v>169</v>
      </c>
      <c r="B47" s="126"/>
      <c r="C47" s="126"/>
      <c r="D47" s="62"/>
      <c r="F47" s="63"/>
      <c r="G47" s="6"/>
      <c r="H47" s="63"/>
      <c r="I47" s="63"/>
    </row>
    <row r="48" spans="1:9" ht="15.75" customHeight="1">
      <c r="A48" s="60" t="s">
        <v>170</v>
      </c>
      <c r="D48" s="64"/>
      <c r="F48" s="65" t="s">
        <v>9</v>
      </c>
      <c r="G48" s="11"/>
      <c r="H48" s="123" t="s">
        <v>171</v>
      </c>
      <c r="I48" s="123"/>
    </row>
    <row r="49" spans="1:9" ht="15.75">
      <c r="A49" s="7"/>
      <c r="B49" s="63"/>
      <c r="D49" s="62"/>
      <c r="F49" s="63" t="s">
        <v>5</v>
      </c>
      <c r="G49" s="6"/>
      <c r="H49" s="194" t="s">
        <v>6</v>
      </c>
      <c r="I49" s="194"/>
    </row>
  </sheetData>
  <sheetProtection/>
  <mergeCells count="58">
    <mergeCell ref="C35:D35"/>
    <mergeCell ref="C36:D36"/>
    <mergeCell ref="K37:L37"/>
    <mergeCell ref="E9:F9"/>
    <mergeCell ref="H13:L13"/>
    <mergeCell ref="H31:H33"/>
    <mergeCell ref="G31:G33"/>
    <mergeCell ref="I31:J33"/>
    <mergeCell ref="L14:L15"/>
    <mergeCell ref="A29:L29"/>
    <mergeCell ref="A1:R1"/>
    <mergeCell ref="A3:R3"/>
    <mergeCell ref="B5:B6"/>
    <mergeCell ref="J5:K5"/>
    <mergeCell ref="L5:L6"/>
    <mergeCell ref="I5:I6"/>
    <mergeCell ref="G5:H6"/>
    <mergeCell ref="E5:F6"/>
    <mergeCell ref="G8:H8"/>
    <mergeCell ref="C5:C6"/>
    <mergeCell ref="G7:H7"/>
    <mergeCell ref="A5:A6"/>
    <mergeCell ref="E7:F7"/>
    <mergeCell ref="E8:F8"/>
    <mergeCell ref="G9:H9"/>
    <mergeCell ref="J14:K14"/>
    <mergeCell ref="A11:L11"/>
    <mergeCell ref="B13:B15"/>
    <mergeCell ref="A13:A15"/>
    <mergeCell ref="G14:G15"/>
    <mergeCell ref="I14:I15"/>
    <mergeCell ref="C13:G13"/>
    <mergeCell ref="A31:A33"/>
    <mergeCell ref="B31:B33"/>
    <mergeCell ref="C31:D33"/>
    <mergeCell ref="E31:E33"/>
    <mergeCell ref="D5:D6"/>
    <mergeCell ref="C34:D34"/>
    <mergeCell ref="A45:B45"/>
    <mergeCell ref="H45:I45"/>
    <mergeCell ref="K34:L34"/>
    <mergeCell ref="K31:L33"/>
    <mergeCell ref="C14:C15"/>
    <mergeCell ref="D14:D15"/>
    <mergeCell ref="E14:F14"/>
    <mergeCell ref="H14:H15"/>
    <mergeCell ref="I34:J34"/>
    <mergeCell ref="F31:F33"/>
    <mergeCell ref="H46:I46"/>
    <mergeCell ref="A47:C47"/>
    <mergeCell ref="C37:D37"/>
    <mergeCell ref="I37:J37"/>
    <mergeCell ref="A43:L43"/>
    <mergeCell ref="H49:I49"/>
    <mergeCell ref="H48:I48"/>
    <mergeCell ref="A40:L40"/>
    <mergeCell ref="A41:L41"/>
    <mergeCell ref="A42:L42"/>
  </mergeCells>
  <printOptions/>
  <pageMargins left="0.1968503937007874" right="0.1968503937007874" top="0.1968503937007874" bottom="0.15748031496062992" header="0.31496062992125984" footer="0.31496062992125984"/>
  <pageSetup horizontalDpi="600" verticalDpi="600" orientation="landscape" paperSize="9" scale="68" r:id="rId1"/>
  <rowBreaks count="1" manualBreakCount="1">
    <brk id="24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58">
      <selection activeCell="A20" sqref="A20:I7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21" t="s">
        <v>0</v>
      </c>
      <c r="H1" s="121"/>
      <c r="I1" s="121"/>
    </row>
    <row r="2" spans="2:9" ht="15.75" customHeight="1">
      <c r="B2" s="6"/>
      <c r="C2" s="6"/>
      <c r="D2" s="6"/>
      <c r="E2" s="6"/>
      <c r="F2" s="6"/>
      <c r="G2" s="121" t="s">
        <v>1</v>
      </c>
      <c r="H2" s="121"/>
      <c r="I2" s="121"/>
    </row>
    <row r="3" spans="2:9" ht="15.75" customHeight="1">
      <c r="B3" s="6"/>
      <c r="C3" s="6"/>
      <c r="D3" s="6"/>
      <c r="E3" s="6"/>
      <c r="F3" s="6"/>
      <c r="G3" s="121" t="s">
        <v>2</v>
      </c>
      <c r="H3" s="121"/>
      <c r="I3" s="121"/>
    </row>
    <row r="4" spans="1:9" ht="15.75" customHeight="1">
      <c r="A4" s="1"/>
      <c r="B4" s="6"/>
      <c r="C4" s="6"/>
      <c r="D4" s="6"/>
      <c r="E4" s="6"/>
      <c r="F4" s="6"/>
      <c r="G4" s="121" t="s">
        <v>10</v>
      </c>
      <c r="H4" s="121"/>
      <c r="I4" s="121"/>
    </row>
    <row r="5" spans="1:9" ht="15.75" customHeight="1">
      <c r="A5" s="6"/>
      <c r="B5" s="6"/>
      <c r="C5" s="6"/>
      <c r="D5" s="6"/>
      <c r="E5" s="6"/>
      <c r="F5" s="6"/>
      <c r="G5" s="121" t="s">
        <v>13</v>
      </c>
      <c r="H5" s="121"/>
      <c r="I5" s="121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22" t="s">
        <v>279</v>
      </c>
      <c r="B7" s="122"/>
      <c r="C7" s="122"/>
      <c r="D7" s="122"/>
      <c r="E7" s="122"/>
      <c r="F7" s="122"/>
      <c r="G7" s="122"/>
      <c r="H7" s="122"/>
      <c r="I7" s="122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19" t="s">
        <v>19</v>
      </c>
      <c r="B10" s="119"/>
      <c r="C10" s="119"/>
      <c r="D10" s="119"/>
      <c r="E10" s="119"/>
      <c r="F10" s="119"/>
      <c r="G10" s="204" t="s">
        <v>116</v>
      </c>
      <c r="H10" s="204"/>
      <c r="I10" s="37" t="s">
        <v>124</v>
      </c>
      <c r="J10" s="32"/>
    </row>
    <row r="11" spans="1:10" ht="61.5" customHeight="1">
      <c r="A11" s="206" t="s">
        <v>20</v>
      </c>
      <c r="B11" s="206"/>
      <c r="C11" s="206"/>
      <c r="D11" s="206"/>
      <c r="E11" s="206"/>
      <c r="F11" s="206"/>
      <c r="G11" s="205" t="s">
        <v>108</v>
      </c>
      <c r="H11" s="205"/>
      <c r="I11" s="28" t="s">
        <v>106</v>
      </c>
      <c r="J11" s="34"/>
    </row>
    <row r="12" spans="1:10" ht="0.75" customHeight="1">
      <c r="A12" s="3"/>
      <c r="B12" s="3"/>
      <c r="C12" s="3"/>
      <c r="D12" s="3"/>
      <c r="E12" s="3"/>
      <c r="F12" s="3"/>
      <c r="G12" s="34"/>
      <c r="H12" s="34"/>
      <c r="I12" s="33"/>
      <c r="J12" s="34"/>
    </row>
    <row r="13" spans="1:10" ht="18.75" customHeight="1">
      <c r="A13" s="119" t="s">
        <v>21</v>
      </c>
      <c r="B13" s="119"/>
      <c r="C13" s="119"/>
      <c r="D13" s="119"/>
      <c r="E13" s="119"/>
      <c r="F13" s="119"/>
      <c r="G13" s="204" t="s">
        <v>116</v>
      </c>
      <c r="H13" s="204"/>
      <c r="I13" s="37" t="s">
        <v>124</v>
      </c>
      <c r="J13" s="32"/>
    </row>
    <row r="14" spans="1:10" ht="91.5" customHeight="1">
      <c r="A14" s="206" t="s">
        <v>22</v>
      </c>
      <c r="B14" s="206"/>
      <c r="C14" s="206"/>
      <c r="D14" s="206"/>
      <c r="E14" s="206"/>
      <c r="F14" s="206"/>
      <c r="G14" s="205" t="s">
        <v>117</v>
      </c>
      <c r="H14" s="205"/>
      <c r="I14" s="28" t="s">
        <v>106</v>
      </c>
      <c r="J14" s="34"/>
    </row>
    <row r="15" spans="1:10" ht="21.75" customHeight="1">
      <c r="A15" s="119" t="s">
        <v>123</v>
      </c>
      <c r="B15" s="119"/>
      <c r="C15" s="204" t="s">
        <v>116</v>
      </c>
      <c r="D15" s="204"/>
      <c r="E15" s="204" t="s">
        <v>122</v>
      </c>
      <c r="F15" s="204"/>
      <c r="G15" s="204" t="s">
        <v>116</v>
      </c>
      <c r="H15" s="204"/>
      <c r="I15" s="36">
        <v>22201100000</v>
      </c>
      <c r="J15" s="35"/>
    </row>
    <row r="16" spans="1:10" ht="74.25" customHeight="1">
      <c r="A16" s="205" t="s">
        <v>119</v>
      </c>
      <c r="B16" s="205"/>
      <c r="C16" s="205" t="s">
        <v>120</v>
      </c>
      <c r="D16" s="205"/>
      <c r="E16" s="205" t="s">
        <v>121</v>
      </c>
      <c r="F16" s="205"/>
      <c r="G16" s="205" t="s">
        <v>118</v>
      </c>
      <c r="H16" s="205"/>
      <c r="I16" s="28" t="s">
        <v>107</v>
      </c>
      <c r="J16" s="34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132" t="s">
        <v>84</v>
      </c>
      <c r="B18" s="132"/>
      <c r="C18" s="132"/>
      <c r="D18" s="132"/>
      <c r="E18" s="132"/>
      <c r="F18" s="132"/>
      <c r="G18" s="132"/>
      <c r="H18" s="132"/>
      <c r="I18" s="132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207" t="s">
        <v>280</v>
      </c>
      <c r="B20" s="207"/>
      <c r="C20" s="207"/>
      <c r="D20" s="207"/>
      <c r="E20" s="207"/>
      <c r="F20" s="207"/>
      <c r="G20" s="207"/>
      <c r="H20" s="207"/>
      <c r="I20" s="207"/>
    </row>
    <row r="21" spans="1:9" ht="15.75">
      <c r="A21" s="93"/>
      <c r="I21" s="94" t="s">
        <v>18</v>
      </c>
    </row>
    <row r="22" spans="1:9" ht="62.25" customHeight="1">
      <c r="A22" s="209" t="s">
        <v>65</v>
      </c>
      <c r="B22" s="209" t="s">
        <v>3</v>
      </c>
      <c r="C22" s="210" t="s">
        <v>281</v>
      </c>
      <c r="D22" s="210" t="s">
        <v>176</v>
      </c>
      <c r="E22" s="209" t="s">
        <v>177</v>
      </c>
      <c r="F22" s="209"/>
      <c r="G22" s="209"/>
      <c r="H22" s="209"/>
      <c r="I22" s="209" t="s">
        <v>282</v>
      </c>
    </row>
    <row r="23" spans="1:9" ht="72" customHeight="1">
      <c r="A23" s="209"/>
      <c r="B23" s="209"/>
      <c r="C23" s="211"/>
      <c r="D23" s="211"/>
      <c r="E23" s="209" t="s">
        <v>69</v>
      </c>
      <c r="F23" s="209"/>
      <c r="G23" s="209" t="s">
        <v>88</v>
      </c>
      <c r="H23" s="209"/>
      <c r="I23" s="209"/>
    </row>
    <row r="24" spans="1:9" ht="15.75">
      <c r="A24" s="95">
        <v>1</v>
      </c>
      <c r="B24" s="95">
        <v>2</v>
      </c>
      <c r="C24" s="95">
        <v>3</v>
      </c>
      <c r="D24" s="95">
        <v>4</v>
      </c>
      <c r="E24" s="209">
        <v>5</v>
      </c>
      <c r="F24" s="209"/>
      <c r="G24" s="156">
        <v>6</v>
      </c>
      <c r="H24" s="156"/>
      <c r="I24" s="95">
        <v>7</v>
      </c>
    </row>
    <row r="25" spans="1:9" ht="15.75">
      <c r="A25" s="95"/>
      <c r="B25" s="96"/>
      <c r="C25" s="96"/>
      <c r="D25" s="96"/>
      <c r="E25" s="209"/>
      <c r="F25" s="209"/>
      <c r="G25" s="156"/>
      <c r="H25" s="156"/>
      <c r="I25" s="96"/>
    </row>
    <row r="26" spans="1:9" ht="15.75">
      <c r="A26" s="95"/>
      <c r="B26" s="97"/>
      <c r="C26" s="96"/>
      <c r="D26" s="96"/>
      <c r="E26" s="209"/>
      <c r="F26" s="209"/>
      <c r="G26" s="156"/>
      <c r="H26" s="156"/>
      <c r="I26" s="96"/>
    </row>
    <row r="27" spans="1:9" ht="15.75">
      <c r="A27" s="98"/>
      <c r="B27" s="99"/>
      <c r="C27" s="100"/>
      <c r="D27" s="100"/>
      <c r="E27" s="98"/>
      <c r="F27" s="98"/>
      <c r="G27" s="31"/>
      <c r="H27" s="31"/>
      <c r="I27" s="100"/>
    </row>
    <row r="28" spans="1:9" ht="15.75">
      <c r="A28" s="216" t="s">
        <v>101</v>
      </c>
      <c r="B28" s="216"/>
      <c r="C28" s="216"/>
      <c r="D28" s="216"/>
      <c r="E28" s="216"/>
      <c r="F28" s="216"/>
      <c r="G28" s="216"/>
      <c r="H28" s="216"/>
      <c r="I28" s="216"/>
    </row>
    <row r="30" spans="1:9" ht="95.25" customHeight="1">
      <c r="A30" s="95" t="s">
        <v>40</v>
      </c>
      <c r="B30" s="95" t="s">
        <v>3</v>
      </c>
      <c r="C30" s="95" t="s">
        <v>42</v>
      </c>
      <c r="D30" s="212" t="s">
        <v>43</v>
      </c>
      <c r="E30" s="212"/>
      <c r="F30" s="213" t="s">
        <v>283</v>
      </c>
      <c r="G30" s="213"/>
      <c r="H30" s="212" t="s">
        <v>284</v>
      </c>
      <c r="I30" s="212"/>
    </row>
    <row r="31" spans="1:9" ht="15.75">
      <c r="A31" s="95">
        <v>1</v>
      </c>
      <c r="B31" s="95">
        <v>2</v>
      </c>
      <c r="C31" s="95">
        <v>3</v>
      </c>
      <c r="D31" s="208">
        <v>4</v>
      </c>
      <c r="E31" s="208"/>
      <c r="F31" s="208">
        <v>5</v>
      </c>
      <c r="G31" s="208"/>
      <c r="H31" s="208">
        <v>6</v>
      </c>
      <c r="I31" s="208"/>
    </row>
    <row r="32" spans="1:9" ht="15.75">
      <c r="A32" s="95"/>
      <c r="B32" s="101" t="s">
        <v>44</v>
      </c>
      <c r="C32" s="95"/>
      <c r="D32" s="208"/>
      <c r="E32" s="208"/>
      <c r="F32" s="208"/>
      <c r="G32" s="208"/>
      <c r="H32" s="208"/>
      <c r="I32" s="208"/>
    </row>
    <row r="33" spans="1:9" ht="15.75">
      <c r="A33" s="95"/>
      <c r="B33" s="101"/>
      <c r="C33" s="95"/>
      <c r="D33" s="208"/>
      <c r="E33" s="208"/>
      <c r="F33" s="208"/>
      <c r="G33" s="208"/>
      <c r="H33" s="208"/>
      <c r="I33" s="208"/>
    </row>
    <row r="34" spans="1:9" ht="15.75">
      <c r="A34" s="95"/>
      <c r="B34" s="101" t="s">
        <v>45</v>
      </c>
      <c r="C34" s="95"/>
      <c r="D34" s="208"/>
      <c r="E34" s="208"/>
      <c r="F34" s="208"/>
      <c r="G34" s="208"/>
      <c r="H34" s="208"/>
      <c r="I34" s="208"/>
    </row>
    <row r="35" spans="1:9" ht="15.75">
      <c r="A35" s="95"/>
      <c r="B35" s="101"/>
      <c r="C35" s="95"/>
      <c r="D35" s="208"/>
      <c r="E35" s="208"/>
      <c r="F35" s="208"/>
      <c r="G35" s="208"/>
      <c r="H35" s="208"/>
      <c r="I35" s="208"/>
    </row>
    <row r="36" spans="1:9" ht="15.75">
      <c r="A36" s="95"/>
      <c r="B36" s="101" t="s">
        <v>46</v>
      </c>
      <c r="C36" s="95"/>
      <c r="D36" s="208"/>
      <c r="E36" s="208"/>
      <c r="F36" s="208"/>
      <c r="G36" s="208"/>
      <c r="H36" s="208"/>
      <c r="I36" s="208"/>
    </row>
    <row r="37" spans="1:9" ht="15.75">
      <c r="A37" s="95"/>
      <c r="B37" s="101"/>
      <c r="C37" s="95"/>
      <c r="D37" s="208"/>
      <c r="E37" s="208"/>
      <c r="F37" s="208"/>
      <c r="G37" s="208"/>
      <c r="H37" s="208"/>
      <c r="I37" s="208"/>
    </row>
    <row r="38" spans="1:9" ht="15.75">
      <c r="A38" s="95"/>
      <c r="B38" s="101" t="s">
        <v>47</v>
      </c>
      <c r="C38" s="95"/>
      <c r="D38" s="208"/>
      <c r="E38" s="208"/>
      <c r="F38" s="208"/>
      <c r="G38" s="208"/>
      <c r="H38" s="208"/>
      <c r="I38" s="208"/>
    </row>
    <row r="39" spans="1:9" ht="15.75">
      <c r="A39" s="95"/>
      <c r="B39" s="101"/>
      <c r="C39" s="95"/>
      <c r="D39" s="208"/>
      <c r="E39" s="208"/>
      <c r="F39" s="208"/>
      <c r="G39" s="208"/>
      <c r="H39" s="208"/>
      <c r="I39" s="208"/>
    </row>
    <row r="41" spans="1:9" ht="37.5" customHeight="1">
      <c r="A41" s="214" t="s">
        <v>285</v>
      </c>
      <c r="B41" s="214"/>
      <c r="C41" s="214"/>
      <c r="D41" s="214"/>
      <c r="E41" s="214"/>
      <c r="F41" s="214"/>
      <c r="G41" s="214"/>
      <c r="H41" s="214"/>
      <c r="I41" s="214"/>
    </row>
    <row r="42" spans="1:9" ht="25.5" customHeight="1">
      <c r="A42" s="217" t="s">
        <v>85</v>
      </c>
      <c r="B42" s="217"/>
      <c r="C42" s="217"/>
      <c r="D42" s="217"/>
      <c r="E42" s="217"/>
      <c r="F42" s="217"/>
      <c r="G42" s="217"/>
      <c r="H42" s="217"/>
      <c r="I42" s="217"/>
    </row>
    <row r="44" spans="1:9" ht="15.75">
      <c r="A44" s="95" t="s">
        <v>16</v>
      </c>
      <c r="B44" s="95"/>
      <c r="C44" s="95"/>
      <c r="D44" s="95"/>
      <c r="E44" s="209"/>
      <c r="F44" s="209"/>
      <c r="G44" s="215"/>
      <c r="H44" s="215"/>
      <c r="I44" s="95"/>
    </row>
    <row r="46" spans="1:9" ht="15.75">
      <c r="A46" s="216" t="s">
        <v>286</v>
      </c>
      <c r="B46" s="216"/>
      <c r="C46" s="216"/>
      <c r="D46" s="216"/>
      <c r="E46" s="216"/>
      <c r="F46" s="216"/>
      <c r="G46" s="216"/>
      <c r="H46" s="216"/>
      <c r="I46" s="216"/>
    </row>
    <row r="47" ht="15.75">
      <c r="I47" s="94" t="s">
        <v>18</v>
      </c>
    </row>
    <row r="48" spans="1:9" ht="15.75" customHeight="1">
      <c r="A48" s="209" t="s">
        <v>65</v>
      </c>
      <c r="B48" s="209" t="s">
        <v>3</v>
      </c>
      <c r="C48" s="209" t="s">
        <v>90</v>
      </c>
      <c r="D48" s="209"/>
      <c r="E48" s="209" t="s">
        <v>179</v>
      </c>
      <c r="F48" s="209"/>
      <c r="G48" s="209"/>
      <c r="H48" s="209"/>
      <c r="I48" s="209" t="s">
        <v>287</v>
      </c>
    </row>
    <row r="49" spans="1:9" ht="120" customHeight="1">
      <c r="A49" s="209"/>
      <c r="B49" s="209"/>
      <c r="C49" s="95" t="s">
        <v>86</v>
      </c>
      <c r="D49" s="95" t="s">
        <v>87</v>
      </c>
      <c r="E49" s="209" t="s">
        <v>86</v>
      </c>
      <c r="F49" s="209"/>
      <c r="G49" s="209" t="s">
        <v>88</v>
      </c>
      <c r="H49" s="209"/>
      <c r="I49" s="209"/>
    </row>
    <row r="50" spans="1:9" ht="15.75">
      <c r="A50" s="95">
        <v>1</v>
      </c>
      <c r="B50" s="95">
        <v>2</v>
      </c>
      <c r="C50" s="95">
        <v>3</v>
      </c>
      <c r="D50" s="95">
        <v>4</v>
      </c>
      <c r="E50" s="209">
        <v>5</v>
      </c>
      <c r="F50" s="209"/>
      <c r="G50" s="156">
        <v>6</v>
      </c>
      <c r="H50" s="156"/>
      <c r="I50" s="95">
        <v>7</v>
      </c>
    </row>
    <row r="51" spans="1:9" ht="15.75">
      <c r="A51" s="95"/>
      <c r="B51" s="96"/>
      <c r="C51" s="96"/>
      <c r="D51" s="96"/>
      <c r="E51" s="209"/>
      <c r="F51" s="209"/>
      <c r="G51" s="156"/>
      <c r="H51" s="156"/>
      <c r="I51" s="96"/>
    </row>
    <row r="52" spans="1:9" ht="15.75">
      <c r="A52" s="95"/>
      <c r="B52" s="97"/>
      <c r="C52" s="96"/>
      <c r="D52" s="96"/>
      <c r="E52" s="209"/>
      <c r="F52" s="209"/>
      <c r="G52" s="156"/>
      <c r="H52" s="156"/>
      <c r="I52" s="96"/>
    </row>
    <row r="54" spans="1:9" ht="15.75">
      <c r="A54" s="216" t="s">
        <v>102</v>
      </c>
      <c r="B54" s="216"/>
      <c r="C54" s="216"/>
      <c r="D54" s="216"/>
      <c r="E54" s="216"/>
      <c r="F54" s="216"/>
      <c r="G54" s="216"/>
      <c r="H54" s="216"/>
      <c r="I54" s="216"/>
    </row>
    <row r="56" spans="1:9" ht="110.25">
      <c r="A56" s="95" t="s">
        <v>40</v>
      </c>
      <c r="B56" s="95" t="s">
        <v>3</v>
      </c>
      <c r="C56" s="95" t="s">
        <v>42</v>
      </c>
      <c r="D56" s="212" t="s">
        <v>43</v>
      </c>
      <c r="E56" s="212"/>
      <c r="F56" s="95" t="s">
        <v>103</v>
      </c>
      <c r="G56" s="95" t="s">
        <v>104</v>
      </c>
      <c r="H56" s="95" t="s">
        <v>288</v>
      </c>
      <c r="I56" s="95" t="s">
        <v>289</v>
      </c>
    </row>
    <row r="57" spans="1:9" ht="15.75">
      <c r="A57" s="95">
        <v>1</v>
      </c>
      <c r="B57" s="95">
        <v>2</v>
      </c>
      <c r="C57" s="95">
        <v>3</v>
      </c>
      <c r="D57" s="208">
        <v>4</v>
      </c>
      <c r="E57" s="208"/>
      <c r="F57" s="95">
        <v>5</v>
      </c>
      <c r="G57" s="95">
        <v>6</v>
      </c>
      <c r="H57" s="95">
        <v>7</v>
      </c>
      <c r="I57" s="95">
        <v>8</v>
      </c>
    </row>
    <row r="58" spans="1:9" ht="15.75">
      <c r="A58" s="95"/>
      <c r="B58" s="101" t="s">
        <v>44</v>
      </c>
      <c r="C58" s="95"/>
      <c r="D58" s="208"/>
      <c r="E58" s="208"/>
      <c r="F58" s="95"/>
      <c r="G58" s="95"/>
      <c r="H58" s="95"/>
      <c r="I58" s="95"/>
    </row>
    <row r="59" spans="1:9" ht="15.75">
      <c r="A59" s="95"/>
      <c r="B59" s="101"/>
      <c r="C59" s="95"/>
      <c r="D59" s="208"/>
      <c r="E59" s="208"/>
      <c r="F59" s="95"/>
      <c r="G59" s="95"/>
      <c r="H59" s="95"/>
      <c r="I59" s="95"/>
    </row>
    <row r="60" spans="1:9" ht="15.75">
      <c r="A60" s="95"/>
      <c r="B60" s="101" t="s">
        <v>45</v>
      </c>
      <c r="C60" s="95"/>
      <c r="D60" s="208"/>
      <c r="E60" s="208"/>
      <c r="F60" s="95"/>
      <c r="G60" s="95"/>
      <c r="H60" s="95"/>
      <c r="I60" s="95"/>
    </row>
    <row r="61" spans="1:9" ht="15.75">
      <c r="A61" s="95"/>
      <c r="B61" s="101"/>
      <c r="C61" s="95"/>
      <c r="D61" s="208"/>
      <c r="E61" s="208"/>
      <c r="F61" s="95"/>
      <c r="G61" s="95"/>
      <c r="H61" s="95"/>
      <c r="I61" s="95"/>
    </row>
    <row r="62" spans="1:9" ht="15.75">
      <c r="A62" s="95"/>
      <c r="B62" s="101" t="s">
        <v>46</v>
      </c>
      <c r="C62" s="95"/>
      <c r="D62" s="208"/>
      <c r="E62" s="208"/>
      <c r="F62" s="95"/>
      <c r="G62" s="95"/>
      <c r="H62" s="95"/>
      <c r="I62" s="95"/>
    </row>
    <row r="63" spans="1:9" ht="15.75">
      <c r="A63" s="95"/>
      <c r="B63" s="101"/>
      <c r="C63" s="95"/>
      <c r="D63" s="208"/>
      <c r="E63" s="208"/>
      <c r="F63" s="95"/>
      <c r="G63" s="95"/>
      <c r="H63" s="95"/>
      <c r="I63" s="95"/>
    </row>
    <row r="64" spans="1:9" ht="15.75">
      <c r="A64" s="95"/>
      <c r="B64" s="101" t="s">
        <v>47</v>
      </c>
      <c r="C64" s="95"/>
      <c r="D64" s="208"/>
      <c r="E64" s="208"/>
      <c r="F64" s="95"/>
      <c r="G64" s="95"/>
      <c r="H64" s="95"/>
      <c r="I64" s="95"/>
    </row>
    <row r="65" spans="1:9" ht="15.75">
      <c r="A65" s="95"/>
      <c r="B65" s="101"/>
      <c r="C65" s="95"/>
      <c r="D65" s="208"/>
      <c r="E65" s="208"/>
      <c r="F65" s="95"/>
      <c r="G65" s="95"/>
      <c r="H65" s="95"/>
      <c r="I65" s="95"/>
    </row>
    <row r="67" spans="1:9" ht="42" customHeight="1">
      <c r="A67" s="219" t="s">
        <v>290</v>
      </c>
      <c r="B67" s="219"/>
      <c r="C67" s="219"/>
      <c r="D67" s="219"/>
      <c r="E67" s="219"/>
      <c r="F67" s="219"/>
      <c r="G67" s="219"/>
      <c r="H67" s="219"/>
      <c r="I67" s="219"/>
    </row>
    <row r="68" spans="1:9" ht="15">
      <c r="A68" s="217" t="s">
        <v>85</v>
      </c>
      <c r="B68" s="217"/>
      <c r="C68" s="217"/>
      <c r="D68" s="217"/>
      <c r="E68" s="217"/>
      <c r="F68" s="217"/>
      <c r="G68" s="217"/>
      <c r="H68" s="217"/>
      <c r="I68" s="217"/>
    </row>
    <row r="70" spans="1:9" ht="15.75">
      <c r="A70" s="95" t="s">
        <v>16</v>
      </c>
      <c r="B70" s="95"/>
      <c r="C70" s="95"/>
      <c r="D70" s="95"/>
      <c r="E70" s="209"/>
      <c r="F70" s="209"/>
      <c r="G70" s="215"/>
      <c r="H70" s="215"/>
      <c r="I70" s="95"/>
    </row>
    <row r="74" spans="1:9" ht="15.75" customHeight="1">
      <c r="A74" s="219" t="s">
        <v>4</v>
      </c>
      <c r="B74" s="219"/>
      <c r="C74" s="220" t="s">
        <v>9</v>
      </c>
      <c r="D74" s="220"/>
      <c r="E74" s="220"/>
      <c r="F74" s="92"/>
      <c r="G74" s="92"/>
      <c r="H74" s="220" t="s">
        <v>8</v>
      </c>
      <c r="I74" s="220"/>
    </row>
    <row r="75" spans="1:9" ht="15.75" customHeight="1">
      <c r="A75" s="102"/>
      <c r="C75" s="218" t="s">
        <v>5</v>
      </c>
      <c r="D75" s="218"/>
      <c r="E75" s="218"/>
      <c r="F75" s="92"/>
      <c r="G75" s="92"/>
      <c r="H75" s="218" t="s">
        <v>6</v>
      </c>
      <c r="I75" s="218"/>
    </row>
    <row r="76" spans="1:9" ht="15.75" customHeight="1">
      <c r="A76" s="214" t="s">
        <v>7</v>
      </c>
      <c r="B76" s="214"/>
      <c r="C76" s="221" t="s">
        <v>9</v>
      </c>
      <c r="D76" s="221"/>
      <c r="E76" s="221"/>
      <c r="F76" s="103"/>
      <c r="G76" s="103"/>
      <c r="H76" s="221" t="s">
        <v>8</v>
      </c>
      <c r="I76" s="221"/>
    </row>
    <row r="77" spans="1:9" ht="15.75" customHeight="1">
      <c r="A77" s="102"/>
      <c r="B77" s="104"/>
      <c r="C77" s="218" t="s">
        <v>5</v>
      </c>
      <c r="D77" s="218"/>
      <c r="E77" s="218"/>
      <c r="F77" s="92"/>
      <c r="G77" s="92"/>
      <c r="H77" s="218" t="s">
        <v>6</v>
      </c>
      <c r="I77" s="218"/>
    </row>
  </sheetData>
  <sheetProtection/>
  <mergeCells count="112">
    <mergeCell ref="H74:I74"/>
    <mergeCell ref="C75:E75"/>
    <mergeCell ref="H75:I75"/>
    <mergeCell ref="A76:B76"/>
    <mergeCell ref="C76:E76"/>
    <mergeCell ref="H76:I76"/>
    <mergeCell ref="C74:E74"/>
    <mergeCell ref="D57:E57"/>
    <mergeCell ref="D58:E58"/>
    <mergeCell ref="D59:E59"/>
    <mergeCell ref="D60:E60"/>
    <mergeCell ref="D61:E61"/>
    <mergeCell ref="D62:E62"/>
    <mergeCell ref="D63:E63"/>
    <mergeCell ref="C77:E77"/>
    <mergeCell ref="H77:I77"/>
    <mergeCell ref="E70:F70"/>
    <mergeCell ref="G70:H70"/>
    <mergeCell ref="D64:E64"/>
    <mergeCell ref="D65:E65"/>
    <mergeCell ref="A67:I67"/>
    <mergeCell ref="A68:I68"/>
    <mergeCell ref="A74:B74"/>
    <mergeCell ref="C48:D48"/>
    <mergeCell ref="A54:I54"/>
    <mergeCell ref="A48:A49"/>
    <mergeCell ref="B48:B49"/>
    <mergeCell ref="E48:H48"/>
    <mergeCell ref="I48:I49"/>
    <mergeCell ref="D56:E56"/>
    <mergeCell ref="E51:F51"/>
    <mergeCell ref="G51:H51"/>
    <mergeCell ref="E52:F52"/>
    <mergeCell ref="G52:H52"/>
    <mergeCell ref="E49:F49"/>
    <mergeCell ref="G49:H49"/>
    <mergeCell ref="E50:F50"/>
    <mergeCell ref="G50:H50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G11:H11"/>
    <mergeCell ref="A13:F13"/>
    <mergeCell ref="G13:H13"/>
    <mergeCell ref="A14:F14"/>
    <mergeCell ref="G14:H14"/>
    <mergeCell ref="A11:F11"/>
    <mergeCell ref="G5:I5"/>
    <mergeCell ref="A7:I7"/>
    <mergeCell ref="A10:F10"/>
    <mergeCell ref="G10:H10"/>
    <mergeCell ref="G1:I1"/>
    <mergeCell ref="G2:I2"/>
    <mergeCell ref="G3:I3"/>
    <mergeCell ref="G4:I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">
      <selection activeCell="A10" sqref="A10:F10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21" t="s">
        <v>0</v>
      </c>
      <c r="I1" s="121"/>
      <c r="J1" s="121"/>
    </row>
    <row r="2" spans="3:10" ht="15.75" customHeight="1">
      <c r="C2" s="6"/>
      <c r="D2" s="6"/>
      <c r="E2" s="6"/>
      <c r="F2" s="6"/>
      <c r="G2" s="6"/>
      <c r="H2" s="121" t="s">
        <v>1</v>
      </c>
      <c r="I2" s="121"/>
      <c r="J2" s="121"/>
    </row>
    <row r="3" spans="3:10" ht="15.75" customHeight="1">
      <c r="C3" s="6"/>
      <c r="D3" s="6"/>
      <c r="E3" s="6"/>
      <c r="F3" s="6"/>
      <c r="G3" s="6"/>
      <c r="H3" s="121" t="s">
        <v>2</v>
      </c>
      <c r="I3" s="121"/>
      <c r="J3" s="121"/>
    </row>
    <row r="4" spans="1:10" ht="15.75">
      <c r="A4" s="1"/>
      <c r="B4" s="1"/>
      <c r="C4" s="6"/>
      <c r="D4" s="6"/>
      <c r="E4" s="6"/>
      <c r="F4" s="6"/>
      <c r="G4" s="6"/>
      <c r="H4" s="121" t="s">
        <v>10</v>
      </c>
      <c r="I4" s="121"/>
      <c r="J4" s="121"/>
    </row>
    <row r="5" spans="1:10" ht="15.75">
      <c r="A5" s="6"/>
      <c r="B5" s="6"/>
      <c r="C5" s="6"/>
      <c r="D5" s="6"/>
      <c r="E5" s="6"/>
      <c r="F5" s="6"/>
      <c r="G5" s="6"/>
      <c r="H5" s="121" t="s">
        <v>13</v>
      </c>
      <c r="I5" s="121"/>
      <c r="J5" s="121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22" t="s">
        <v>172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33" t="s">
        <v>205</v>
      </c>
      <c r="B10" s="133"/>
      <c r="C10" s="133"/>
      <c r="D10" s="133"/>
      <c r="E10" s="133"/>
      <c r="F10" s="133"/>
      <c r="G10" s="136">
        <v>14</v>
      </c>
      <c r="H10" s="136"/>
      <c r="I10" s="145" t="s">
        <v>125</v>
      </c>
      <c r="J10" s="145"/>
    </row>
    <row r="11" spans="1:10" ht="34.5" customHeight="1">
      <c r="A11" s="115" t="s">
        <v>20</v>
      </c>
      <c r="B11" s="115"/>
      <c r="C11" s="115"/>
      <c r="D11" s="115"/>
      <c r="E11" s="115"/>
      <c r="F11" s="115"/>
      <c r="G11" s="127" t="s">
        <v>108</v>
      </c>
      <c r="H11" s="127"/>
      <c r="I11" s="127" t="s">
        <v>106</v>
      </c>
      <c r="J11" s="127"/>
    </row>
    <row r="12" spans="1:10" ht="18.75" customHeight="1">
      <c r="A12" s="3"/>
      <c r="B12" s="3"/>
      <c r="C12" s="3"/>
      <c r="D12" s="3"/>
      <c r="E12" s="3"/>
      <c r="F12" s="3"/>
      <c r="G12" s="34"/>
      <c r="H12" s="34"/>
      <c r="I12" s="34"/>
      <c r="J12" s="34"/>
    </row>
    <row r="13" spans="1:10" ht="18.75" customHeight="1">
      <c r="A13" s="133" t="s">
        <v>204</v>
      </c>
      <c r="B13" s="133"/>
      <c r="C13" s="133"/>
      <c r="D13" s="133"/>
      <c r="E13" s="133"/>
      <c r="F13" s="133"/>
      <c r="G13" s="136">
        <v>141</v>
      </c>
      <c r="H13" s="136"/>
      <c r="I13" s="137" t="s">
        <v>125</v>
      </c>
      <c r="J13" s="137"/>
    </row>
    <row r="14" spans="1:10" ht="66.75" customHeight="1">
      <c r="A14" s="115" t="s">
        <v>22</v>
      </c>
      <c r="B14" s="115"/>
      <c r="C14" s="115"/>
      <c r="D14" s="115"/>
      <c r="E14" s="115"/>
      <c r="F14" s="115"/>
      <c r="G14" s="127" t="s">
        <v>117</v>
      </c>
      <c r="H14" s="127"/>
      <c r="I14" s="127" t="s">
        <v>106</v>
      </c>
      <c r="J14" s="127"/>
    </row>
    <row r="15" spans="1:10" ht="48.75" customHeight="1">
      <c r="A15" s="133" t="s">
        <v>202</v>
      </c>
      <c r="B15" s="133"/>
      <c r="C15" s="134" t="s">
        <v>203</v>
      </c>
      <c r="D15" s="134"/>
      <c r="E15" s="135" t="s">
        <v>127</v>
      </c>
      <c r="F15" s="135"/>
      <c r="G15" s="142" t="s">
        <v>126</v>
      </c>
      <c r="H15" s="143"/>
      <c r="I15" s="144">
        <v>22201100000</v>
      </c>
      <c r="J15" s="144"/>
    </row>
    <row r="16" spans="1:10" ht="66.75" customHeight="1">
      <c r="A16" s="118" t="s">
        <v>119</v>
      </c>
      <c r="B16" s="118"/>
      <c r="C16" s="118" t="s">
        <v>120</v>
      </c>
      <c r="D16" s="118"/>
      <c r="E16" s="118" t="s">
        <v>121</v>
      </c>
      <c r="F16" s="118"/>
      <c r="G16" s="127" t="s">
        <v>118</v>
      </c>
      <c r="H16" s="127"/>
      <c r="I16" s="127" t="s">
        <v>107</v>
      </c>
      <c r="J16" s="127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132" t="s">
        <v>173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8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32" t="s">
        <v>91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 ht="28.5" customHeight="1">
      <c r="A21" s="138" t="s">
        <v>129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0" ht="21.75" customHeight="1">
      <c r="A22" s="132" t="s">
        <v>92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0" ht="21" customHeight="1">
      <c r="A23" s="124" t="s">
        <v>128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21.75" customHeight="1">
      <c r="A24" s="132" t="s">
        <v>93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10" ht="100.5" customHeight="1">
      <c r="A25" s="140" t="s">
        <v>206</v>
      </c>
      <c r="B25" s="140"/>
      <c r="C25" s="140"/>
      <c r="D25" s="140"/>
      <c r="E25" s="140"/>
      <c r="F25" s="140"/>
      <c r="G25" s="140"/>
      <c r="H25" s="140"/>
      <c r="I25" s="140"/>
      <c r="J25" s="140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G10:H10"/>
    <mergeCell ref="A7:J7"/>
    <mergeCell ref="H1:J1"/>
    <mergeCell ref="H2:J2"/>
    <mergeCell ref="H3:J3"/>
    <mergeCell ref="H4:J4"/>
    <mergeCell ref="H5:J5"/>
    <mergeCell ref="I10:J10"/>
    <mergeCell ref="A25:J25"/>
    <mergeCell ref="A22:J22"/>
    <mergeCell ref="A23:J23"/>
    <mergeCell ref="A13:F13"/>
    <mergeCell ref="I14:J14"/>
    <mergeCell ref="G15:H15"/>
    <mergeCell ref="I15:J15"/>
    <mergeCell ref="G16:H16"/>
    <mergeCell ref="I16:J16"/>
    <mergeCell ref="A16:B16"/>
    <mergeCell ref="A18:J18"/>
    <mergeCell ref="A24:J24"/>
    <mergeCell ref="A14:F14"/>
    <mergeCell ref="A20:J20"/>
    <mergeCell ref="I11:J11"/>
    <mergeCell ref="G13:H13"/>
    <mergeCell ref="I13:J13"/>
    <mergeCell ref="G14:H14"/>
    <mergeCell ref="A21:J21"/>
    <mergeCell ref="G11:H11"/>
    <mergeCell ref="C16:D16"/>
    <mergeCell ref="E16:F16"/>
    <mergeCell ref="A15:B15"/>
    <mergeCell ref="C15:D15"/>
    <mergeCell ref="E15:F15"/>
    <mergeCell ref="A10:F10"/>
    <mergeCell ref="A11:F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N24" activeCellId="2" sqref="I24:J24 N20 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4.8515625" style="0" customWidth="1"/>
  </cols>
  <sheetData>
    <row r="1" spans="1:13" ht="15.75">
      <c r="A1" s="132" t="s">
        <v>94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10.5" customHeight="1"/>
    <row r="3" spans="1:13" ht="15.75">
      <c r="A3" s="132" t="s">
        <v>174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ht="15.75">
      <c r="N4" s="38" t="s">
        <v>18</v>
      </c>
    </row>
    <row r="5" spans="1:14" ht="15.75" customHeight="1">
      <c r="A5" s="110" t="s">
        <v>23</v>
      </c>
      <c r="B5" s="110" t="s">
        <v>3</v>
      </c>
      <c r="C5" s="109" t="s">
        <v>175</v>
      </c>
      <c r="D5" s="109"/>
      <c r="E5" s="109"/>
      <c r="F5" s="109"/>
      <c r="G5" s="109" t="s">
        <v>176</v>
      </c>
      <c r="H5" s="109"/>
      <c r="I5" s="109"/>
      <c r="J5" s="109"/>
      <c r="K5" s="109" t="s">
        <v>177</v>
      </c>
      <c r="L5" s="109"/>
      <c r="M5" s="109"/>
      <c r="N5" s="109"/>
    </row>
    <row r="6" spans="1:14" ht="54.75" customHeight="1">
      <c r="A6" s="110"/>
      <c r="B6" s="110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47.25">
      <c r="A8" s="14"/>
      <c r="B8" s="15" t="s">
        <v>27</v>
      </c>
      <c r="C8" s="39"/>
      <c r="D8" s="14" t="s">
        <v>28</v>
      </c>
      <c r="E8" s="14" t="s">
        <v>28</v>
      </c>
      <c r="F8" s="39"/>
      <c r="G8" s="39"/>
      <c r="H8" s="14" t="s">
        <v>28</v>
      </c>
      <c r="I8" s="14" t="s">
        <v>28</v>
      </c>
      <c r="J8" s="39"/>
      <c r="K8" s="39">
        <f>'Форма 2021-2 П.6'!K19</f>
        <v>8242280</v>
      </c>
      <c r="L8" s="14" t="s">
        <v>28</v>
      </c>
      <c r="M8" s="14" t="s">
        <v>28</v>
      </c>
      <c r="N8" s="39">
        <f>K8</f>
        <v>8242280</v>
      </c>
    </row>
    <row r="9" spans="1:14" ht="110.25">
      <c r="A9" s="14"/>
      <c r="B9" s="15" t="s">
        <v>30</v>
      </c>
      <c r="C9" s="14" t="s">
        <v>28</v>
      </c>
      <c r="D9" s="14"/>
      <c r="E9" s="14"/>
      <c r="F9" s="14"/>
      <c r="G9" s="14" t="s">
        <v>28</v>
      </c>
      <c r="H9" s="14"/>
      <c r="I9" s="14"/>
      <c r="J9" s="14"/>
      <c r="K9" s="14" t="s">
        <v>28</v>
      </c>
      <c r="L9" s="14"/>
      <c r="M9" s="14"/>
      <c r="N9" s="14"/>
    </row>
    <row r="10" spans="1:14" ht="78.75">
      <c r="A10" s="14"/>
      <c r="B10" s="15" t="s">
        <v>31</v>
      </c>
      <c r="C10" s="14" t="s">
        <v>28</v>
      </c>
      <c r="D10" s="39"/>
      <c r="E10" s="14"/>
      <c r="F10" s="39"/>
      <c r="G10" s="14" t="s">
        <v>28</v>
      </c>
      <c r="H10" s="14"/>
      <c r="I10" s="14"/>
      <c r="J10" s="14"/>
      <c r="K10" s="14" t="s">
        <v>28</v>
      </c>
      <c r="L10" s="39">
        <f>'Форма 2021-2 П.6'!L18</f>
        <v>144000</v>
      </c>
      <c r="M10" s="14"/>
      <c r="N10" s="39">
        <f>L10</f>
        <v>144000</v>
      </c>
    </row>
    <row r="11" spans="1:14" ht="47.25">
      <c r="A11" s="14"/>
      <c r="B11" s="15" t="s">
        <v>29</v>
      </c>
      <c r="C11" s="14" t="s">
        <v>28</v>
      </c>
      <c r="D11" s="14"/>
      <c r="E11" s="14"/>
      <c r="F11" s="14"/>
      <c r="G11" s="14" t="s">
        <v>28</v>
      </c>
      <c r="H11" s="14"/>
      <c r="I11" s="14"/>
      <c r="J11" s="14"/>
      <c r="K11" s="14" t="s">
        <v>28</v>
      </c>
      <c r="L11" s="14"/>
      <c r="M11" s="14"/>
      <c r="N11" s="14"/>
    </row>
    <row r="12" spans="1:14" ht="19.5" customHeight="1">
      <c r="A12" s="14"/>
      <c r="B12" s="14" t="s">
        <v>16</v>
      </c>
      <c r="C12" s="39"/>
      <c r="D12" s="39"/>
      <c r="E12" s="14"/>
      <c r="F12" s="39"/>
      <c r="G12" s="39"/>
      <c r="H12" s="39"/>
      <c r="I12" s="39"/>
      <c r="J12" s="39"/>
      <c r="K12" s="39">
        <f>K8</f>
        <v>8242280</v>
      </c>
      <c r="L12" s="39">
        <f>L10</f>
        <v>144000</v>
      </c>
      <c r="M12" s="14"/>
      <c r="N12" s="39">
        <f>N8+N10</f>
        <v>8386280</v>
      </c>
    </row>
    <row r="14" spans="1:13" ht="15.75">
      <c r="A14" s="132" t="s">
        <v>178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ht="15.75">
      <c r="N15" s="38" t="s">
        <v>18</v>
      </c>
    </row>
    <row r="16" spans="1:14" ht="15" customHeight="1">
      <c r="A16" s="110" t="s">
        <v>23</v>
      </c>
      <c r="B16" s="110" t="s">
        <v>3</v>
      </c>
      <c r="C16" s="154" t="s">
        <v>90</v>
      </c>
      <c r="D16" s="154"/>
      <c r="E16" s="154"/>
      <c r="F16" s="154"/>
      <c r="G16" s="154"/>
      <c r="H16" s="154"/>
      <c r="I16" s="147" t="s">
        <v>179</v>
      </c>
      <c r="J16" s="148"/>
      <c r="K16" s="148"/>
      <c r="L16" s="148"/>
      <c r="M16" s="148"/>
      <c r="N16" s="149"/>
    </row>
    <row r="17" spans="1:14" ht="15" customHeight="1">
      <c r="A17" s="110"/>
      <c r="B17" s="110"/>
      <c r="C17" s="146" t="s">
        <v>24</v>
      </c>
      <c r="D17" s="146"/>
      <c r="E17" s="146" t="s">
        <v>25</v>
      </c>
      <c r="F17" s="146"/>
      <c r="G17" s="146" t="s">
        <v>26</v>
      </c>
      <c r="H17" s="146" t="s">
        <v>33</v>
      </c>
      <c r="I17" s="146" t="s">
        <v>24</v>
      </c>
      <c r="J17" s="146"/>
      <c r="K17" s="146" t="s">
        <v>25</v>
      </c>
      <c r="L17" s="146"/>
      <c r="M17" s="146" t="s">
        <v>26</v>
      </c>
      <c r="N17" s="146" t="s">
        <v>34</v>
      </c>
    </row>
    <row r="18" spans="1:14" ht="31.5" customHeight="1">
      <c r="A18" s="110"/>
      <c r="B18" s="110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15.75">
      <c r="A19" s="14">
        <v>1</v>
      </c>
      <c r="B19" s="14">
        <v>2</v>
      </c>
      <c r="C19" s="155">
        <v>3</v>
      </c>
      <c r="D19" s="155"/>
      <c r="E19" s="155">
        <v>4</v>
      </c>
      <c r="F19" s="155"/>
      <c r="G19" s="18">
        <v>5</v>
      </c>
      <c r="H19" s="18">
        <v>6</v>
      </c>
      <c r="I19" s="155">
        <v>7</v>
      </c>
      <c r="J19" s="155"/>
      <c r="K19" s="155">
        <v>8</v>
      </c>
      <c r="L19" s="155"/>
      <c r="M19" s="18">
        <v>9</v>
      </c>
      <c r="N19" s="18">
        <v>10</v>
      </c>
    </row>
    <row r="20" spans="1:14" ht="47.25">
      <c r="A20" s="14"/>
      <c r="B20" s="15" t="s">
        <v>27</v>
      </c>
      <c r="C20" s="153">
        <f>'Форма 2021-2 П.6'!C46:D46</f>
        <v>8753302</v>
      </c>
      <c r="D20" s="153"/>
      <c r="E20" s="150" t="s">
        <v>28</v>
      </c>
      <c r="F20" s="150"/>
      <c r="G20" s="77" t="s">
        <v>28</v>
      </c>
      <c r="H20" s="77">
        <f>C20</f>
        <v>8753302</v>
      </c>
      <c r="I20" s="150">
        <f>'Форма 2021-2 П.6'!I46:J46</f>
        <v>9217228</v>
      </c>
      <c r="J20" s="150"/>
      <c r="K20" s="150" t="s">
        <v>28</v>
      </c>
      <c r="L20" s="150"/>
      <c r="M20" s="77" t="s">
        <v>28</v>
      </c>
      <c r="N20" s="42">
        <f>I20</f>
        <v>9217228</v>
      </c>
    </row>
    <row r="21" spans="1:14" ht="110.25">
      <c r="A21" s="14"/>
      <c r="B21" s="15" t="s">
        <v>30</v>
      </c>
      <c r="C21" s="150" t="s">
        <v>28</v>
      </c>
      <c r="D21" s="150"/>
      <c r="E21" s="150"/>
      <c r="F21" s="150"/>
      <c r="G21" s="77"/>
      <c r="H21" s="77"/>
      <c r="I21" s="150" t="s">
        <v>28</v>
      </c>
      <c r="J21" s="150"/>
      <c r="K21" s="150"/>
      <c r="L21" s="150"/>
      <c r="M21" s="77"/>
      <c r="N21" s="77"/>
    </row>
    <row r="22" spans="1:14" ht="78.75">
      <c r="A22" s="14"/>
      <c r="B22" s="15" t="s">
        <v>31</v>
      </c>
      <c r="C22" s="150" t="s">
        <v>28</v>
      </c>
      <c r="D22" s="150"/>
      <c r="E22" s="150"/>
      <c r="F22" s="150"/>
      <c r="G22" s="77"/>
      <c r="H22" s="77"/>
      <c r="I22" s="150" t="s">
        <v>28</v>
      </c>
      <c r="J22" s="150"/>
      <c r="K22" s="150"/>
      <c r="L22" s="150"/>
      <c r="M22" s="77"/>
      <c r="N22" s="77"/>
    </row>
    <row r="23" spans="1:14" ht="49.5" customHeight="1">
      <c r="A23" s="14"/>
      <c r="B23" s="15" t="s">
        <v>29</v>
      </c>
      <c r="C23" s="150" t="s">
        <v>28</v>
      </c>
      <c r="D23" s="150"/>
      <c r="E23" s="150"/>
      <c r="F23" s="150"/>
      <c r="G23" s="77"/>
      <c r="H23" s="77"/>
      <c r="I23" s="150" t="s">
        <v>28</v>
      </c>
      <c r="J23" s="150"/>
      <c r="K23" s="150"/>
      <c r="L23" s="150"/>
      <c r="M23" s="77"/>
      <c r="N23" s="77"/>
    </row>
    <row r="24" spans="1:14" ht="21.75" customHeight="1">
      <c r="A24" s="14"/>
      <c r="B24" s="14" t="s">
        <v>16</v>
      </c>
      <c r="C24" s="151">
        <f>C20</f>
        <v>8753302</v>
      </c>
      <c r="D24" s="151"/>
      <c r="E24" s="150"/>
      <c r="F24" s="150"/>
      <c r="G24" s="77"/>
      <c r="H24" s="77">
        <f>H20</f>
        <v>8753302</v>
      </c>
      <c r="I24" s="152">
        <f>I20</f>
        <v>9217228</v>
      </c>
      <c r="J24" s="152"/>
      <c r="K24" s="151"/>
      <c r="L24" s="151"/>
      <c r="M24" s="76"/>
      <c r="N24" s="43">
        <f>N20</f>
        <v>9217228</v>
      </c>
    </row>
  </sheetData>
  <sheetProtection/>
  <mergeCells count="45">
    <mergeCell ref="A1:I1"/>
    <mergeCell ref="J1:M1"/>
    <mergeCell ref="C5:F5"/>
    <mergeCell ref="G5:J5"/>
    <mergeCell ref="A5:A6"/>
    <mergeCell ref="B5:B6"/>
    <mergeCell ref="K5:N5"/>
    <mergeCell ref="E24:F24"/>
    <mergeCell ref="I19:J19"/>
    <mergeCell ref="K19:L19"/>
    <mergeCell ref="H17:H18"/>
    <mergeCell ref="G17:G18"/>
    <mergeCell ref="A3:M3"/>
    <mergeCell ref="C19:D19"/>
    <mergeCell ref="E20:F20"/>
    <mergeCell ref="E17:F18"/>
    <mergeCell ref="E21:F21"/>
    <mergeCell ref="E22:F22"/>
    <mergeCell ref="E23:F23"/>
    <mergeCell ref="I20:J20"/>
    <mergeCell ref="I21:J21"/>
    <mergeCell ref="I22:J22"/>
    <mergeCell ref="I23:J23"/>
    <mergeCell ref="C20:D20"/>
    <mergeCell ref="A16:A18"/>
    <mergeCell ref="B16:B18"/>
    <mergeCell ref="C16:H16"/>
    <mergeCell ref="E19:F19"/>
    <mergeCell ref="C17:D18"/>
    <mergeCell ref="C21:D21"/>
    <mergeCell ref="C22:D22"/>
    <mergeCell ref="C23:D23"/>
    <mergeCell ref="C24:D24"/>
    <mergeCell ref="I24:J24"/>
    <mergeCell ref="K20:L20"/>
    <mergeCell ref="K21:L21"/>
    <mergeCell ref="K22:L22"/>
    <mergeCell ref="K23:L23"/>
    <mergeCell ref="K24:L24"/>
    <mergeCell ref="A14:M14"/>
    <mergeCell ref="M17:M18"/>
    <mergeCell ref="N17:N18"/>
    <mergeCell ref="K17:L18"/>
    <mergeCell ref="I17:J18"/>
    <mergeCell ref="I16:N1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4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58"/>
  <sheetViews>
    <sheetView view="pageBreakPreview" zoomScaleSheetLayoutView="100" zoomScalePageLayoutView="0" workbookViewId="0" topLeftCell="A29">
      <selection activeCell="C36" sqref="C36:H46"/>
    </sheetView>
  </sheetViews>
  <sheetFormatPr defaultColWidth="9.140625" defaultRowHeight="15"/>
  <cols>
    <col min="1" max="1" width="15.00390625" style="0" customWidth="1"/>
    <col min="2" max="2" width="20.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5742187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4.7109375" style="0" customWidth="1"/>
    <col min="16" max="16" width="11.7109375" style="0" customWidth="1"/>
    <col min="17" max="17" width="11.57421875" style="0" bestFit="1" customWidth="1"/>
  </cols>
  <sheetData>
    <row r="1" spans="1:13" ht="15.75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10.5" customHeight="1"/>
    <row r="3" spans="1:13" ht="15.75">
      <c r="A3" s="132" t="s">
        <v>180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ht="15.75">
      <c r="N4" s="38" t="s">
        <v>18</v>
      </c>
    </row>
    <row r="5" spans="1:14" ht="15.75" customHeight="1">
      <c r="A5" s="110" t="s">
        <v>37</v>
      </c>
      <c r="B5" s="110" t="s">
        <v>3</v>
      </c>
      <c r="C5" s="109" t="s">
        <v>175</v>
      </c>
      <c r="D5" s="109"/>
      <c r="E5" s="109"/>
      <c r="F5" s="109"/>
      <c r="G5" s="109" t="s">
        <v>176</v>
      </c>
      <c r="H5" s="109"/>
      <c r="I5" s="109"/>
      <c r="J5" s="109"/>
      <c r="K5" s="109" t="s">
        <v>177</v>
      </c>
      <c r="L5" s="109"/>
      <c r="M5" s="109"/>
      <c r="N5" s="109"/>
    </row>
    <row r="6" spans="1:14" ht="69.75" customHeight="1">
      <c r="A6" s="110"/>
      <c r="B6" s="110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23.25" customHeight="1">
      <c r="A8" s="44">
        <v>2111</v>
      </c>
      <c r="B8" s="45" t="s">
        <v>145</v>
      </c>
      <c r="C8" s="39"/>
      <c r="D8" s="39"/>
      <c r="E8" s="39"/>
      <c r="F8" s="39"/>
      <c r="G8" s="39"/>
      <c r="H8" s="39"/>
      <c r="I8" s="39"/>
      <c r="J8" s="39"/>
      <c r="K8" s="39">
        <v>6393415</v>
      </c>
      <c r="L8" s="39"/>
      <c r="M8" s="39"/>
      <c r="N8" s="39">
        <f>K8</f>
        <v>6393415</v>
      </c>
    </row>
    <row r="9" spans="1:14" ht="31.5">
      <c r="A9" s="44">
        <v>2120</v>
      </c>
      <c r="B9" s="45" t="s">
        <v>146</v>
      </c>
      <c r="C9" s="39"/>
      <c r="D9" s="39"/>
      <c r="E9" s="39"/>
      <c r="F9" s="39"/>
      <c r="G9" s="39"/>
      <c r="H9" s="39"/>
      <c r="I9" s="39"/>
      <c r="J9" s="39"/>
      <c r="K9" s="39">
        <v>1406550</v>
      </c>
      <c r="L9" s="39"/>
      <c r="M9" s="39"/>
      <c r="N9" s="39">
        <f aca="true" t="shared" si="0" ref="N9:N17">K9</f>
        <v>1406550</v>
      </c>
    </row>
    <row r="10" spans="1:14" ht="63">
      <c r="A10" s="44">
        <v>2210</v>
      </c>
      <c r="B10" s="45" t="s">
        <v>227</v>
      </c>
      <c r="C10" s="39"/>
      <c r="D10" s="39"/>
      <c r="E10" s="39"/>
      <c r="F10" s="39"/>
      <c r="G10" s="39"/>
      <c r="H10" s="39"/>
      <c r="I10" s="39"/>
      <c r="J10" s="39"/>
      <c r="K10" s="39">
        <v>212730</v>
      </c>
      <c r="L10" s="39"/>
      <c r="M10" s="39"/>
      <c r="N10" s="39">
        <f t="shared" si="0"/>
        <v>212730</v>
      </c>
    </row>
    <row r="11" spans="1:14" ht="31.5">
      <c r="A11" s="44">
        <v>2240</v>
      </c>
      <c r="B11" s="45" t="s">
        <v>148</v>
      </c>
      <c r="C11" s="39"/>
      <c r="D11" s="39"/>
      <c r="E11" s="39"/>
      <c r="F11" s="39"/>
      <c r="G11" s="39"/>
      <c r="H11" s="39"/>
      <c r="I11" s="39"/>
      <c r="J11" s="39"/>
      <c r="K11" s="39">
        <v>120360</v>
      </c>
      <c r="L11" s="39"/>
      <c r="M11" s="39"/>
      <c r="N11" s="39">
        <f t="shared" si="0"/>
        <v>120360</v>
      </c>
    </row>
    <row r="12" spans="1:14" ht="31.5">
      <c r="A12" s="44">
        <v>2250</v>
      </c>
      <c r="B12" s="45" t="s">
        <v>149</v>
      </c>
      <c r="C12" s="39"/>
      <c r="D12" s="39"/>
      <c r="E12" s="39"/>
      <c r="F12" s="39"/>
      <c r="G12" s="39"/>
      <c r="H12" s="39"/>
      <c r="I12" s="39"/>
      <c r="J12" s="39"/>
      <c r="K12" s="39">
        <v>12160</v>
      </c>
      <c r="L12" s="39"/>
      <c r="M12" s="39"/>
      <c r="N12" s="39">
        <f t="shared" si="0"/>
        <v>12160</v>
      </c>
    </row>
    <row r="13" spans="1:14" ht="31.5">
      <c r="A13" s="44">
        <v>2271</v>
      </c>
      <c r="B13" s="45" t="s">
        <v>150</v>
      </c>
      <c r="C13" s="39"/>
      <c r="D13" s="39"/>
      <c r="E13" s="39"/>
      <c r="F13" s="39"/>
      <c r="G13" s="39"/>
      <c r="H13" s="39"/>
      <c r="I13" s="39"/>
      <c r="J13" s="39"/>
      <c r="K13" s="39">
        <v>39015</v>
      </c>
      <c r="L13" s="39"/>
      <c r="M13" s="39"/>
      <c r="N13" s="39">
        <f t="shared" si="0"/>
        <v>39015</v>
      </c>
    </row>
    <row r="14" spans="1:14" ht="47.25">
      <c r="A14" s="44">
        <v>2272</v>
      </c>
      <c r="B14" s="45" t="s">
        <v>228</v>
      </c>
      <c r="C14" s="39"/>
      <c r="D14" s="39"/>
      <c r="E14" s="39"/>
      <c r="F14" s="39"/>
      <c r="G14" s="39"/>
      <c r="H14" s="39"/>
      <c r="I14" s="39"/>
      <c r="J14" s="39"/>
      <c r="K14" s="39">
        <v>5208</v>
      </c>
      <c r="L14" s="39"/>
      <c r="M14" s="39"/>
      <c r="N14" s="39">
        <f t="shared" si="0"/>
        <v>5208</v>
      </c>
    </row>
    <row r="15" spans="1:14" ht="33" customHeight="1">
      <c r="A15" s="44">
        <v>2273</v>
      </c>
      <c r="B15" s="45" t="s">
        <v>229</v>
      </c>
      <c r="C15" s="39"/>
      <c r="D15" s="39"/>
      <c r="E15" s="39"/>
      <c r="F15" s="39"/>
      <c r="G15" s="39"/>
      <c r="H15" s="39"/>
      <c r="I15" s="39"/>
      <c r="J15" s="39"/>
      <c r="K15" s="39">
        <v>25686</v>
      </c>
      <c r="L15" s="39"/>
      <c r="M15" s="39"/>
      <c r="N15" s="39">
        <f t="shared" si="0"/>
        <v>25686</v>
      </c>
    </row>
    <row r="16" spans="1:14" ht="66.75" customHeight="1">
      <c r="A16" s="44">
        <v>2275</v>
      </c>
      <c r="B16" s="45" t="s">
        <v>153</v>
      </c>
      <c r="C16" s="39"/>
      <c r="D16" s="39"/>
      <c r="E16" s="39"/>
      <c r="F16" s="39"/>
      <c r="G16" s="39"/>
      <c r="H16" s="39"/>
      <c r="I16" s="39"/>
      <c r="J16" s="39"/>
      <c r="K16" s="39">
        <v>4476</v>
      </c>
      <c r="L16" s="39"/>
      <c r="M16" s="39"/>
      <c r="N16" s="39">
        <f t="shared" si="0"/>
        <v>4476</v>
      </c>
    </row>
    <row r="17" spans="1:14" ht="31.5">
      <c r="A17" s="44">
        <v>2800</v>
      </c>
      <c r="B17" s="45" t="s">
        <v>154</v>
      </c>
      <c r="C17" s="39"/>
      <c r="D17" s="39"/>
      <c r="E17" s="39"/>
      <c r="F17" s="39"/>
      <c r="G17" s="39"/>
      <c r="H17" s="39"/>
      <c r="I17" s="39"/>
      <c r="J17" s="39"/>
      <c r="K17" s="39">
        <v>22680</v>
      </c>
      <c r="L17" s="39"/>
      <c r="M17" s="39"/>
      <c r="N17" s="39">
        <f t="shared" si="0"/>
        <v>22680</v>
      </c>
    </row>
    <row r="18" spans="1:14" ht="84.75" customHeight="1">
      <c r="A18" s="44">
        <v>3110</v>
      </c>
      <c r="B18" s="45" t="s">
        <v>155</v>
      </c>
      <c r="C18" s="39"/>
      <c r="D18" s="39"/>
      <c r="E18" s="39"/>
      <c r="F18" s="39"/>
      <c r="G18" s="39"/>
      <c r="H18" s="39"/>
      <c r="I18" s="39"/>
      <c r="J18" s="39"/>
      <c r="K18" s="39"/>
      <c r="L18" s="39">
        <v>144000</v>
      </c>
      <c r="M18" s="39"/>
      <c r="N18" s="39">
        <f>L18</f>
        <v>144000</v>
      </c>
    </row>
    <row r="19" spans="1:14" ht="18" customHeight="1">
      <c r="A19" s="14"/>
      <c r="B19" s="14" t="s">
        <v>16</v>
      </c>
      <c r="C19" s="39"/>
      <c r="D19" s="39"/>
      <c r="E19" s="39"/>
      <c r="F19" s="39"/>
      <c r="G19" s="39"/>
      <c r="H19" s="39"/>
      <c r="I19" s="39"/>
      <c r="J19" s="39"/>
      <c r="K19" s="39">
        <f>SUM(K8:K18)</f>
        <v>8242280</v>
      </c>
      <c r="L19" s="39">
        <f>SUM(L8:L18)</f>
        <v>144000</v>
      </c>
      <c r="M19" s="39"/>
      <c r="N19" s="39">
        <f>SUM(N8:N18)</f>
        <v>8386280</v>
      </c>
    </row>
    <row r="21" spans="1:13" ht="15.75">
      <c r="A21" s="132" t="s">
        <v>181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4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8" t="s">
        <v>18</v>
      </c>
    </row>
    <row r="23" spans="1:14" ht="15.75" customHeight="1">
      <c r="A23" s="110" t="s">
        <v>38</v>
      </c>
      <c r="B23" s="110" t="s">
        <v>3</v>
      </c>
      <c r="C23" s="109" t="s">
        <v>175</v>
      </c>
      <c r="D23" s="109"/>
      <c r="E23" s="109"/>
      <c r="F23" s="109"/>
      <c r="G23" s="109" t="s">
        <v>176</v>
      </c>
      <c r="H23" s="109"/>
      <c r="I23" s="109"/>
      <c r="J23" s="109"/>
      <c r="K23" s="109" t="s">
        <v>177</v>
      </c>
      <c r="L23" s="109"/>
      <c r="M23" s="109"/>
      <c r="N23" s="109"/>
    </row>
    <row r="24" spans="1:14" ht="69.75" customHeight="1">
      <c r="A24" s="110"/>
      <c r="B24" s="110"/>
      <c r="C24" s="14" t="s">
        <v>24</v>
      </c>
      <c r="D24" s="14" t="s">
        <v>25</v>
      </c>
      <c r="E24" s="14" t="s">
        <v>26</v>
      </c>
      <c r="F24" s="16" t="s">
        <v>33</v>
      </c>
      <c r="G24" s="14" t="s">
        <v>24</v>
      </c>
      <c r="H24" s="14" t="s">
        <v>25</v>
      </c>
      <c r="I24" s="14" t="s">
        <v>26</v>
      </c>
      <c r="J24" s="14" t="s">
        <v>32</v>
      </c>
      <c r="K24" s="14" t="s">
        <v>24</v>
      </c>
      <c r="L24" s="14" t="s">
        <v>25</v>
      </c>
      <c r="M24" s="14" t="s">
        <v>26</v>
      </c>
      <c r="N24" s="14" t="s">
        <v>35</v>
      </c>
    </row>
    <row r="25" spans="1:14" ht="15" customHeight="1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  <c r="J25" s="14">
        <v>10</v>
      </c>
      <c r="K25" s="14">
        <v>11</v>
      </c>
      <c r="L25" s="14">
        <v>12</v>
      </c>
      <c r="M25" s="14">
        <v>13</v>
      </c>
      <c r="N25" s="14">
        <v>14</v>
      </c>
    </row>
    <row r="26" spans="1:14" ht="15.7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.75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.75">
      <c r="A28" s="14"/>
      <c r="B28" s="14" t="s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5.75" customHeight="1">
      <c r="A30" s="132" t="s">
        <v>182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9"/>
    </row>
    <row r="31" ht="15.75">
      <c r="N31" s="38" t="s">
        <v>18</v>
      </c>
    </row>
    <row r="32" spans="1:14" ht="15.75" customHeight="1">
      <c r="A32" s="110" t="s">
        <v>37</v>
      </c>
      <c r="B32" s="110" t="s">
        <v>3</v>
      </c>
      <c r="C32" s="154" t="s">
        <v>90</v>
      </c>
      <c r="D32" s="154"/>
      <c r="E32" s="154"/>
      <c r="F32" s="154"/>
      <c r="G32" s="154"/>
      <c r="H32" s="154"/>
      <c r="I32" s="147" t="s">
        <v>179</v>
      </c>
      <c r="J32" s="148"/>
      <c r="K32" s="148"/>
      <c r="L32" s="148"/>
      <c r="M32" s="148"/>
      <c r="N32" s="149"/>
    </row>
    <row r="33" spans="1:14" ht="15">
      <c r="A33" s="110"/>
      <c r="B33" s="110"/>
      <c r="C33" s="146" t="s">
        <v>24</v>
      </c>
      <c r="D33" s="146"/>
      <c r="E33" s="146" t="s">
        <v>25</v>
      </c>
      <c r="F33" s="146"/>
      <c r="G33" s="146" t="s">
        <v>26</v>
      </c>
      <c r="H33" s="146" t="s">
        <v>33</v>
      </c>
      <c r="I33" s="146" t="s">
        <v>24</v>
      </c>
      <c r="J33" s="146"/>
      <c r="K33" s="146" t="s">
        <v>25</v>
      </c>
      <c r="L33" s="146"/>
      <c r="M33" s="146" t="s">
        <v>26</v>
      </c>
      <c r="N33" s="146" t="s">
        <v>34</v>
      </c>
    </row>
    <row r="34" spans="1:14" ht="55.5" customHeight="1">
      <c r="A34" s="110"/>
      <c r="B34" s="110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</row>
    <row r="35" spans="1:14" ht="15.75">
      <c r="A35" s="14">
        <v>1</v>
      </c>
      <c r="B35" s="14">
        <v>2</v>
      </c>
      <c r="C35" s="155">
        <v>3</v>
      </c>
      <c r="D35" s="155"/>
      <c r="E35" s="155">
        <v>4</v>
      </c>
      <c r="F35" s="155"/>
      <c r="G35" s="18">
        <v>5</v>
      </c>
      <c r="H35" s="18">
        <v>6</v>
      </c>
      <c r="I35" s="155">
        <v>7</v>
      </c>
      <c r="J35" s="155"/>
      <c r="K35" s="155">
        <v>8</v>
      </c>
      <c r="L35" s="155"/>
      <c r="M35" s="18">
        <v>9</v>
      </c>
      <c r="N35" s="18">
        <v>10</v>
      </c>
    </row>
    <row r="36" spans="1:17" ht="21.75" customHeight="1">
      <c r="A36" s="44">
        <v>2111</v>
      </c>
      <c r="B36" s="45" t="s">
        <v>145</v>
      </c>
      <c r="C36" s="158">
        <v>6789807</v>
      </c>
      <c r="D36" s="159"/>
      <c r="E36" s="158"/>
      <c r="F36" s="159"/>
      <c r="G36" s="46"/>
      <c r="H36" s="46">
        <f>C36</f>
        <v>6789807</v>
      </c>
      <c r="I36" s="158">
        <v>7149667</v>
      </c>
      <c r="J36" s="159"/>
      <c r="K36" s="161"/>
      <c r="L36" s="162"/>
      <c r="M36" s="87"/>
      <c r="N36" s="46">
        <f>I36</f>
        <v>7149667</v>
      </c>
      <c r="P36" s="90">
        <f>K8*1.062</f>
        <v>6789806.73</v>
      </c>
      <c r="Q36" s="90">
        <f>C36*1.053</f>
        <v>7149666.771</v>
      </c>
    </row>
    <row r="37" spans="1:17" ht="33.75" customHeight="1">
      <c r="A37" s="44">
        <v>2120</v>
      </c>
      <c r="B37" s="45" t="s">
        <v>146</v>
      </c>
      <c r="C37" s="158">
        <v>1493756</v>
      </c>
      <c r="D37" s="159"/>
      <c r="E37" s="158"/>
      <c r="F37" s="159"/>
      <c r="G37" s="46"/>
      <c r="H37" s="46">
        <f aca="true" t="shared" si="1" ref="H37:H45">C37</f>
        <v>1493756</v>
      </c>
      <c r="I37" s="158">
        <v>1572925</v>
      </c>
      <c r="J37" s="159"/>
      <c r="K37" s="161"/>
      <c r="L37" s="162"/>
      <c r="M37" s="87"/>
      <c r="N37" s="46">
        <f aca="true" t="shared" si="2" ref="N37:N45">I37</f>
        <v>1572925</v>
      </c>
      <c r="P37" s="90">
        <f aca="true" t="shared" si="3" ref="P37:P45">K9*1.062</f>
        <v>1493756.1</v>
      </c>
      <c r="Q37" s="90">
        <f aca="true" t="shared" si="4" ref="Q37:Q45">C37*1.053</f>
        <v>1572925.068</v>
      </c>
    </row>
    <row r="38" spans="1:17" ht="48.75" customHeight="1">
      <c r="A38" s="44">
        <v>2210</v>
      </c>
      <c r="B38" s="45" t="s">
        <v>147</v>
      </c>
      <c r="C38" s="158">
        <v>225919</v>
      </c>
      <c r="D38" s="159"/>
      <c r="E38" s="158"/>
      <c r="F38" s="159"/>
      <c r="G38" s="46"/>
      <c r="H38" s="46">
        <f t="shared" si="1"/>
        <v>225919</v>
      </c>
      <c r="I38" s="158">
        <v>237893</v>
      </c>
      <c r="J38" s="159"/>
      <c r="K38" s="161"/>
      <c r="L38" s="162"/>
      <c r="M38" s="87"/>
      <c r="N38" s="46">
        <f t="shared" si="2"/>
        <v>237893</v>
      </c>
      <c r="P38" s="90">
        <f t="shared" si="3"/>
        <v>225919.26</v>
      </c>
      <c r="Q38" s="90">
        <f t="shared" si="4"/>
        <v>237892.707</v>
      </c>
    </row>
    <row r="39" spans="1:17" ht="33.75" customHeight="1">
      <c r="A39" s="44">
        <v>2240</v>
      </c>
      <c r="B39" s="45" t="s">
        <v>148</v>
      </c>
      <c r="C39" s="158">
        <v>127822</v>
      </c>
      <c r="D39" s="159"/>
      <c r="E39" s="158"/>
      <c r="F39" s="159"/>
      <c r="G39" s="46"/>
      <c r="H39" s="46">
        <f t="shared" si="1"/>
        <v>127822</v>
      </c>
      <c r="I39" s="158">
        <v>134597</v>
      </c>
      <c r="J39" s="159"/>
      <c r="K39" s="161"/>
      <c r="L39" s="162"/>
      <c r="M39" s="87"/>
      <c r="N39" s="46">
        <f t="shared" si="2"/>
        <v>134597</v>
      </c>
      <c r="P39" s="90">
        <f t="shared" si="3"/>
        <v>127822.32</v>
      </c>
      <c r="Q39" s="90">
        <f t="shared" si="4"/>
        <v>134596.566</v>
      </c>
    </row>
    <row r="40" spans="1:17" ht="34.5" customHeight="1">
      <c r="A40" s="44">
        <v>2250</v>
      </c>
      <c r="B40" s="45" t="s">
        <v>149</v>
      </c>
      <c r="C40" s="158">
        <v>12914</v>
      </c>
      <c r="D40" s="159"/>
      <c r="E40" s="158"/>
      <c r="F40" s="159"/>
      <c r="G40" s="46"/>
      <c r="H40" s="46">
        <f t="shared" si="1"/>
        <v>12914</v>
      </c>
      <c r="I40" s="158">
        <v>13598</v>
      </c>
      <c r="J40" s="159"/>
      <c r="K40" s="161"/>
      <c r="L40" s="162"/>
      <c r="M40" s="87"/>
      <c r="N40" s="46">
        <f t="shared" si="2"/>
        <v>13598</v>
      </c>
      <c r="P40" s="90">
        <f t="shared" si="3"/>
        <v>12913.92</v>
      </c>
      <c r="Q40" s="90">
        <f t="shared" si="4"/>
        <v>13598.442</v>
      </c>
    </row>
    <row r="41" spans="1:17" ht="33.75" customHeight="1">
      <c r="A41" s="44">
        <v>2271</v>
      </c>
      <c r="B41" s="45" t="s">
        <v>150</v>
      </c>
      <c r="C41" s="158">
        <v>41434</v>
      </c>
      <c r="D41" s="159"/>
      <c r="E41" s="158"/>
      <c r="F41" s="159"/>
      <c r="G41" s="46"/>
      <c r="H41" s="46">
        <f t="shared" si="1"/>
        <v>41434</v>
      </c>
      <c r="I41" s="158">
        <v>43630</v>
      </c>
      <c r="J41" s="159"/>
      <c r="K41" s="161"/>
      <c r="L41" s="162"/>
      <c r="M41" s="87"/>
      <c r="N41" s="46">
        <f t="shared" si="2"/>
        <v>43630</v>
      </c>
      <c r="P41" s="90">
        <f t="shared" si="3"/>
        <v>41433.93</v>
      </c>
      <c r="Q41" s="90">
        <f t="shared" si="4"/>
        <v>43630.002</v>
      </c>
    </row>
    <row r="42" spans="1:17" ht="34.5" customHeight="1">
      <c r="A42" s="44">
        <v>2272</v>
      </c>
      <c r="B42" s="45" t="s">
        <v>151</v>
      </c>
      <c r="C42" s="158">
        <v>5531</v>
      </c>
      <c r="D42" s="159"/>
      <c r="E42" s="158"/>
      <c r="F42" s="159"/>
      <c r="G42" s="46"/>
      <c r="H42" s="46">
        <f t="shared" si="1"/>
        <v>5531</v>
      </c>
      <c r="I42" s="158">
        <v>5824</v>
      </c>
      <c r="J42" s="159"/>
      <c r="K42" s="161"/>
      <c r="L42" s="162"/>
      <c r="M42" s="87"/>
      <c r="N42" s="46">
        <f t="shared" si="2"/>
        <v>5824</v>
      </c>
      <c r="P42" s="90">
        <f t="shared" si="3"/>
        <v>5530.896000000001</v>
      </c>
      <c r="Q42" s="90">
        <f t="shared" si="4"/>
        <v>5824.143</v>
      </c>
    </row>
    <row r="43" spans="1:17" ht="47.25">
      <c r="A43" s="44">
        <v>2273</v>
      </c>
      <c r="B43" s="45" t="s">
        <v>152</v>
      </c>
      <c r="C43" s="158">
        <v>27279</v>
      </c>
      <c r="D43" s="159"/>
      <c r="E43" s="153"/>
      <c r="F43" s="153"/>
      <c r="G43" s="42"/>
      <c r="H43" s="46">
        <f t="shared" si="1"/>
        <v>27279</v>
      </c>
      <c r="I43" s="158">
        <v>28725</v>
      </c>
      <c r="J43" s="159"/>
      <c r="K43" s="161"/>
      <c r="L43" s="162"/>
      <c r="M43" s="88"/>
      <c r="N43" s="46">
        <f t="shared" si="2"/>
        <v>28725</v>
      </c>
      <c r="P43" s="90">
        <f t="shared" si="3"/>
        <v>27278.532000000003</v>
      </c>
      <c r="Q43" s="90">
        <f t="shared" si="4"/>
        <v>28724.786999999997</v>
      </c>
    </row>
    <row r="44" spans="1:17" ht="65.25" customHeight="1">
      <c r="A44" s="44">
        <v>2275</v>
      </c>
      <c r="B44" s="45" t="s">
        <v>153</v>
      </c>
      <c r="C44" s="158">
        <v>4754</v>
      </c>
      <c r="D44" s="159"/>
      <c r="E44" s="153"/>
      <c r="F44" s="153"/>
      <c r="G44" s="42"/>
      <c r="H44" s="46">
        <f t="shared" si="1"/>
        <v>4754</v>
      </c>
      <c r="I44" s="157">
        <v>5006</v>
      </c>
      <c r="J44" s="157"/>
      <c r="K44" s="160"/>
      <c r="L44" s="160"/>
      <c r="M44" s="88"/>
      <c r="N44" s="46">
        <f t="shared" si="2"/>
        <v>5006</v>
      </c>
      <c r="P44" s="90">
        <f t="shared" si="3"/>
        <v>4753.512000000001</v>
      </c>
      <c r="Q44" s="90">
        <f t="shared" si="4"/>
        <v>5005.9619999999995</v>
      </c>
    </row>
    <row r="45" spans="1:17" ht="33.75" customHeight="1">
      <c r="A45" s="44">
        <v>2800</v>
      </c>
      <c r="B45" s="45" t="s">
        <v>154</v>
      </c>
      <c r="C45" s="158">
        <v>24086</v>
      </c>
      <c r="D45" s="159"/>
      <c r="E45" s="153"/>
      <c r="F45" s="153"/>
      <c r="G45" s="42"/>
      <c r="H45" s="46">
        <f t="shared" si="1"/>
        <v>24086</v>
      </c>
      <c r="I45" s="157">
        <v>25363</v>
      </c>
      <c r="J45" s="157"/>
      <c r="K45" s="160"/>
      <c r="L45" s="160"/>
      <c r="M45" s="88"/>
      <c r="N45" s="46">
        <f t="shared" si="2"/>
        <v>25363</v>
      </c>
      <c r="O45" s="85"/>
      <c r="P45" s="90">
        <f t="shared" si="3"/>
        <v>24086.16</v>
      </c>
      <c r="Q45" s="90">
        <f t="shared" si="4"/>
        <v>25362.557999999997</v>
      </c>
    </row>
    <row r="46" spans="1:15" ht="18" customHeight="1">
      <c r="A46" s="14"/>
      <c r="B46" s="14" t="s">
        <v>16</v>
      </c>
      <c r="C46" s="152">
        <f>SUM(C36:D45)</f>
        <v>8753302</v>
      </c>
      <c r="D46" s="152"/>
      <c r="E46" s="152"/>
      <c r="F46" s="152"/>
      <c r="G46" s="43"/>
      <c r="H46" s="43">
        <f>SUM(H36:H45)</f>
        <v>8753302</v>
      </c>
      <c r="I46" s="152">
        <f>SUM(I36:J45)</f>
        <v>9217228</v>
      </c>
      <c r="J46" s="152"/>
      <c r="K46" s="163"/>
      <c r="L46" s="163"/>
      <c r="M46" s="89"/>
      <c r="N46" s="43">
        <f>SUM(N36:O45)</f>
        <v>9217228</v>
      </c>
      <c r="O46" s="86"/>
    </row>
    <row r="47" ht="15">
      <c r="O47" s="85"/>
    </row>
    <row r="48" spans="1:14" ht="15.75" customHeight="1">
      <c r="A48" s="132" t="s">
        <v>183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9"/>
    </row>
    <row r="49" ht="15.75">
      <c r="N49" s="38" t="s">
        <v>18</v>
      </c>
    </row>
    <row r="50" spans="1:14" ht="15.75" customHeight="1">
      <c r="A50" s="110" t="s">
        <v>38</v>
      </c>
      <c r="B50" s="110" t="s">
        <v>3</v>
      </c>
      <c r="C50" s="154" t="s">
        <v>90</v>
      </c>
      <c r="D50" s="154"/>
      <c r="E50" s="154"/>
      <c r="F50" s="154"/>
      <c r="G50" s="154"/>
      <c r="H50" s="154"/>
      <c r="I50" s="147" t="s">
        <v>179</v>
      </c>
      <c r="J50" s="148"/>
      <c r="K50" s="148"/>
      <c r="L50" s="148"/>
      <c r="M50" s="148"/>
      <c r="N50" s="149"/>
    </row>
    <row r="51" spans="1:14" ht="15">
      <c r="A51" s="110"/>
      <c r="B51" s="110"/>
      <c r="C51" s="146" t="s">
        <v>24</v>
      </c>
      <c r="D51" s="146"/>
      <c r="E51" s="146" t="s">
        <v>25</v>
      </c>
      <c r="F51" s="146"/>
      <c r="G51" s="146" t="s">
        <v>26</v>
      </c>
      <c r="H51" s="146" t="s">
        <v>33</v>
      </c>
      <c r="I51" s="146" t="s">
        <v>24</v>
      </c>
      <c r="J51" s="146"/>
      <c r="K51" s="146" t="s">
        <v>25</v>
      </c>
      <c r="L51" s="146"/>
      <c r="M51" s="146" t="s">
        <v>26</v>
      </c>
      <c r="N51" s="146" t="s">
        <v>34</v>
      </c>
    </row>
    <row r="52" spans="1:14" ht="55.5" customHeight="1">
      <c r="A52" s="110"/>
      <c r="B52" s="110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ht="15.75">
      <c r="A53" s="14">
        <v>1</v>
      </c>
      <c r="B53" s="14">
        <v>2</v>
      </c>
      <c r="C53" s="155">
        <v>3</v>
      </c>
      <c r="D53" s="155"/>
      <c r="E53" s="155">
        <v>4</v>
      </c>
      <c r="F53" s="155"/>
      <c r="G53" s="18">
        <v>5</v>
      </c>
      <c r="H53" s="18">
        <v>6</v>
      </c>
      <c r="I53" s="155">
        <v>7</v>
      </c>
      <c r="J53" s="155"/>
      <c r="K53" s="155">
        <v>8</v>
      </c>
      <c r="L53" s="155"/>
      <c r="M53" s="18">
        <v>9</v>
      </c>
      <c r="N53" s="18">
        <v>10</v>
      </c>
    </row>
    <row r="54" spans="1:14" ht="15.75">
      <c r="A54" s="14"/>
      <c r="B54" s="15"/>
      <c r="C54" s="120"/>
      <c r="D54" s="120"/>
      <c r="E54" s="120"/>
      <c r="F54" s="120"/>
      <c r="G54" s="19"/>
      <c r="H54" s="19"/>
      <c r="I54" s="120"/>
      <c r="J54" s="120"/>
      <c r="K54" s="120"/>
      <c r="L54" s="120"/>
      <c r="M54" s="19"/>
      <c r="N54" s="19"/>
    </row>
    <row r="55" spans="1:14" ht="15.75">
      <c r="A55" s="14"/>
      <c r="B55" s="15"/>
      <c r="C55" s="120"/>
      <c r="D55" s="120"/>
      <c r="E55" s="120"/>
      <c r="F55" s="120"/>
      <c r="G55" s="19"/>
      <c r="H55" s="19"/>
      <c r="I55" s="120"/>
      <c r="J55" s="120"/>
      <c r="K55" s="120"/>
      <c r="L55" s="120"/>
      <c r="M55" s="19"/>
      <c r="N55" s="19"/>
    </row>
    <row r="56" spans="1:14" ht="15.75">
      <c r="A56" s="14"/>
      <c r="B56" s="15"/>
      <c r="C56" s="120"/>
      <c r="D56" s="120"/>
      <c r="E56" s="120"/>
      <c r="F56" s="120"/>
      <c r="G56" s="19"/>
      <c r="H56" s="19"/>
      <c r="I56" s="120"/>
      <c r="J56" s="120"/>
      <c r="K56" s="120"/>
      <c r="L56" s="120"/>
      <c r="M56" s="19"/>
      <c r="N56" s="19"/>
    </row>
    <row r="57" spans="1:14" ht="15.75">
      <c r="A57" s="14"/>
      <c r="B57" s="15"/>
      <c r="C57" s="120"/>
      <c r="D57" s="120"/>
      <c r="E57" s="120"/>
      <c r="F57" s="120"/>
      <c r="G57" s="19"/>
      <c r="H57" s="19"/>
      <c r="I57" s="120"/>
      <c r="J57" s="120"/>
      <c r="K57" s="120"/>
      <c r="L57" s="120"/>
      <c r="M57" s="19"/>
      <c r="N57" s="19"/>
    </row>
    <row r="58" spans="1:14" ht="15.75">
      <c r="A58" s="14"/>
      <c r="B58" s="14" t="s">
        <v>16</v>
      </c>
      <c r="C58" s="156"/>
      <c r="D58" s="156"/>
      <c r="E58" s="156"/>
      <c r="F58" s="156"/>
      <c r="G58" s="17"/>
      <c r="H58" s="17"/>
      <c r="I58" s="156"/>
      <c r="J58" s="156"/>
      <c r="K58" s="156"/>
      <c r="L58" s="156"/>
      <c r="M58" s="17"/>
      <c r="N58" s="17"/>
    </row>
  </sheetData>
  <sheetProtection/>
  <mergeCells count="112">
    <mergeCell ref="I41:J41"/>
    <mergeCell ref="I42:J42"/>
    <mergeCell ref="K36:L36"/>
    <mergeCell ref="K37:L37"/>
    <mergeCell ref="K38:L38"/>
    <mergeCell ref="K39:L39"/>
    <mergeCell ref="K40:L40"/>
    <mergeCell ref="K41:L41"/>
    <mergeCell ref="K42:L42"/>
    <mergeCell ref="E39:F39"/>
    <mergeCell ref="E40:F40"/>
    <mergeCell ref="E41:F41"/>
    <mergeCell ref="E42:F42"/>
    <mergeCell ref="C36:D36"/>
    <mergeCell ref="C37:D37"/>
    <mergeCell ref="A1:I1"/>
    <mergeCell ref="J1:M1"/>
    <mergeCell ref="A3:M3"/>
    <mergeCell ref="A5:A6"/>
    <mergeCell ref="B5:B6"/>
    <mergeCell ref="C5:F5"/>
    <mergeCell ref="G5:J5"/>
    <mergeCell ref="K5:N5"/>
    <mergeCell ref="A21:M21"/>
    <mergeCell ref="A32:A34"/>
    <mergeCell ref="B32:B34"/>
    <mergeCell ref="C32:H32"/>
    <mergeCell ref="I32:N32"/>
    <mergeCell ref="C33:D34"/>
    <mergeCell ref="E33:F34"/>
    <mergeCell ref="G33:G34"/>
    <mergeCell ref="H33:H34"/>
    <mergeCell ref="I33:J34"/>
    <mergeCell ref="N33:N34"/>
    <mergeCell ref="A23:A24"/>
    <mergeCell ref="B23:B24"/>
    <mergeCell ref="C23:F23"/>
    <mergeCell ref="G23:J23"/>
    <mergeCell ref="K23:N23"/>
    <mergeCell ref="A30:M30"/>
    <mergeCell ref="C44:D44"/>
    <mergeCell ref="E44:F44"/>
    <mergeCell ref="I44:J44"/>
    <mergeCell ref="K44:L44"/>
    <mergeCell ref="K33:L34"/>
    <mergeCell ref="M33:M34"/>
    <mergeCell ref="C42:D42"/>
    <mergeCell ref="E36:F36"/>
    <mergeCell ref="E37:F37"/>
    <mergeCell ref="E38:F38"/>
    <mergeCell ref="C43:D43"/>
    <mergeCell ref="E43:F43"/>
    <mergeCell ref="I43:J43"/>
    <mergeCell ref="C35:D35"/>
    <mergeCell ref="E35:F35"/>
    <mergeCell ref="I35:J35"/>
    <mergeCell ref="C38:D38"/>
    <mergeCell ref="C39:D39"/>
    <mergeCell ref="C40:D40"/>
    <mergeCell ref="C41:D41"/>
    <mergeCell ref="K35:L35"/>
    <mergeCell ref="K43:L43"/>
    <mergeCell ref="E46:F46"/>
    <mergeCell ref="I46:J46"/>
    <mergeCell ref="K46:L46"/>
    <mergeCell ref="I36:J36"/>
    <mergeCell ref="I37:J37"/>
    <mergeCell ref="I38:J38"/>
    <mergeCell ref="I39:J39"/>
    <mergeCell ref="I40:J40"/>
    <mergeCell ref="N51:N52"/>
    <mergeCell ref="I45:J45"/>
    <mergeCell ref="C45:D45"/>
    <mergeCell ref="E45:F45"/>
    <mergeCell ref="K45:L45"/>
    <mergeCell ref="C46:D46"/>
    <mergeCell ref="I53:J53"/>
    <mergeCell ref="K53:L53"/>
    <mergeCell ref="A48:M48"/>
    <mergeCell ref="A50:A52"/>
    <mergeCell ref="B50:B52"/>
    <mergeCell ref="C51:D52"/>
    <mergeCell ref="E51:F52"/>
    <mergeCell ref="M51:M52"/>
    <mergeCell ref="I54:J54"/>
    <mergeCell ref="K54:L54"/>
    <mergeCell ref="C55:D55"/>
    <mergeCell ref="E55:F55"/>
    <mergeCell ref="I51:J52"/>
    <mergeCell ref="K51:L52"/>
    <mergeCell ref="G51:G52"/>
    <mergeCell ref="H51:H52"/>
    <mergeCell ref="C53:D53"/>
    <mergeCell ref="E53:F53"/>
    <mergeCell ref="C58:D58"/>
    <mergeCell ref="E58:F58"/>
    <mergeCell ref="I58:J58"/>
    <mergeCell ref="K58:L58"/>
    <mergeCell ref="C50:H50"/>
    <mergeCell ref="I50:N50"/>
    <mergeCell ref="I57:J57"/>
    <mergeCell ref="K57:L57"/>
    <mergeCell ref="C54:D54"/>
    <mergeCell ref="E54:F54"/>
    <mergeCell ref="C57:D57"/>
    <mergeCell ref="E57:F57"/>
    <mergeCell ref="I55:J55"/>
    <mergeCell ref="K55:L55"/>
    <mergeCell ref="C56:D56"/>
    <mergeCell ref="E56:F56"/>
    <mergeCell ref="I56:J56"/>
    <mergeCell ref="K56:L5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28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9"/>
  <sheetViews>
    <sheetView view="pageBreakPreview" zoomScaleSheetLayoutView="100" zoomScalePageLayoutView="0" workbookViewId="0" topLeftCell="A1">
      <selection activeCell="C18" sqref="C18:D1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3.140625" style="0" customWidth="1"/>
    <col min="5" max="5" width="14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28125" style="0" customWidth="1"/>
    <col min="11" max="11" width="14.8515625" style="0" customWidth="1"/>
    <col min="12" max="12" width="14.28125" style="0" customWidth="1"/>
    <col min="13" max="13" width="13.57421875" style="0" customWidth="1"/>
    <col min="14" max="14" width="14.57421875" style="0" customWidth="1"/>
  </cols>
  <sheetData>
    <row r="1" spans="1:13" ht="15.7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10.5" customHeight="1"/>
    <row r="3" spans="1:17" ht="15.75">
      <c r="A3" s="132" t="s">
        <v>184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ht="15.75">
      <c r="N4" s="38" t="s">
        <v>18</v>
      </c>
    </row>
    <row r="5" spans="1:14" ht="15.75" customHeight="1">
      <c r="A5" s="110" t="s">
        <v>40</v>
      </c>
      <c r="B5" s="110" t="s">
        <v>83</v>
      </c>
      <c r="C5" s="109" t="s">
        <v>175</v>
      </c>
      <c r="D5" s="109"/>
      <c r="E5" s="109"/>
      <c r="F5" s="109"/>
      <c r="G5" s="109" t="s">
        <v>176</v>
      </c>
      <c r="H5" s="109"/>
      <c r="I5" s="109"/>
      <c r="J5" s="109"/>
      <c r="K5" s="109" t="s">
        <v>177</v>
      </c>
      <c r="L5" s="109"/>
      <c r="M5" s="109"/>
      <c r="N5" s="109"/>
    </row>
    <row r="6" spans="1:14" ht="69.75" customHeight="1">
      <c r="A6" s="110"/>
      <c r="B6" s="110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84" customHeight="1">
      <c r="A8" s="14">
        <v>1</v>
      </c>
      <c r="B8" s="15" t="s">
        <v>144</v>
      </c>
      <c r="C8" s="39">
        <f>'Форма 2021-2 П.6'!C19</f>
        <v>0</v>
      </c>
      <c r="D8" s="14"/>
      <c r="E8" s="14"/>
      <c r="F8" s="39">
        <f>C8</f>
        <v>0</v>
      </c>
      <c r="G8" s="39">
        <f>'Форма 2021-2 П.6'!G19</f>
        <v>0</v>
      </c>
      <c r="H8" s="39">
        <f>'Форма 2021-2 П.6'!H18</f>
        <v>0</v>
      </c>
      <c r="I8" s="14"/>
      <c r="J8" s="39">
        <f>G8+H8</f>
        <v>0</v>
      </c>
      <c r="K8" s="39">
        <f>'Форма 2021-2 П.6'!K19</f>
        <v>8242280</v>
      </c>
      <c r="L8" s="39">
        <f>'Форма 2021-2 П.6'!L19</f>
        <v>144000</v>
      </c>
      <c r="M8" s="14"/>
      <c r="N8" s="39">
        <f>K8+L8</f>
        <v>8386280</v>
      </c>
    </row>
    <row r="9" spans="1:14" ht="21.75" customHeight="1">
      <c r="A9" s="14"/>
      <c r="B9" s="14" t="s">
        <v>16</v>
      </c>
      <c r="C9" s="39">
        <f>C8</f>
        <v>0</v>
      </c>
      <c r="D9" s="14"/>
      <c r="E9" s="14"/>
      <c r="F9" s="39">
        <f>F8</f>
        <v>0</v>
      </c>
      <c r="G9" s="39">
        <f>G8</f>
        <v>0</v>
      </c>
      <c r="H9" s="39">
        <f>H8</f>
        <v>0</v>
      </c>
      <c r="I9" s="14"/>
      <c r="J9" s="39">
        <f>J8</f>
        <v>0</v>
      </c>
      <c r="K9" s="39">
        <f>K8</f>
        <v>8242280</v>
      </c>
      <c r="L9" s="39">
        <f>L8</f>
        <v>144000</v>
      </c>
      <c r="M9" s="14"/>
      <c r="N9" s="39">
        <f>N8</f>
        <v>8386280</v>
      </c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7" ht="15.75" customHeight="1">
      <c r="A12" s="132" t="s">
        <v>185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ht="15.75">
      <c r="N13" s="38" t="s">
        <v>18</v>
      </c>
    </row>
    <row r="14" spans="1:14" ht="15.75" customHeight="1">
      <c r="A14" s="110" t="s">
        <v>40</v>
      </c>
      <c r="B14" s="110" t="s">
        <v>83</v>
      </c>
      <c r="C14" s="154" t="s">
        <v>90</v>
      </c>
      <c r="D14" s="154"/>
      <c r="E14" s="154"/>
      <c r="F14" s="154"/>
      <c r="G14" s="154"/>
      <c r="H14" s="154"/>
      <c r="I14" s="147" t="s">
        <v>179</v>
      </c>
      <c r="J14" s="148"/>
      <c r="K14" s="148"/>
      <c r="L14" s="148"/>
      <c r="M14" s="148"/>
      <c r="N14" s="149"/>
    </row>
    <row r="15" spans="1:14" ht="15">
      <c r="A15" s="110"/>
      <c r="B15" s="110"/>
      <c r="C15" s="146" t="s">
        <v>24</v>
      </c>
      <c r="D15" s="146"/>
      <c r="E15" s="146" t="s">
        <v>25</v>
      </c>
      <c r="F15" s="146"/>
      <c r="G15" s="146" t="s">
        <v>26</v>
      </c>
      <c r="H15" s="146" t="s">
        <v>33</v>
      </c>
      <c r="I15" s="146" t="s">
        <v>24</v>
      </c>
      <c r="J15" s="146"/>
      <c r="K15" s="146" t="s">
        <v>25</v>
      </c>
      <c r="L15" s="146"/>
      <c r="M15" s="146" t="s">
        <v>26</v>
      </c>
      <c r="N15" s="146" t="s">
        <v>34</v>
      </c>
    </row>
    <row r="16" spans="1:14" ht="55.5" customHeight="1">
      <c r="A16" s="110"/>
      <c r="B16" s="110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15.75">
      <c r="A17" s="14">
        <v>1</v>
      </c>
      <c r="B17" s="14">
        <v>2</v>
      </c>
      <c r="C17" s="155">
        <v>3</v>
      </c>
      <c r="D17" s="155"/>
      <c r="E17" s="155">
        <v>4</v>
      </c>
      <c r="F17" s="155"/>
      <c r="G17" s="18">
        <v>5</v>
      </c>
      <c r="H17" s="18">
        <v>6</v>
      </c>
      <c r="I17" s="155">
        <v>7</v>
      </c>
      <c r="J17" s="155"/>
      <c r="K17" s="155">
        <v>8</v>
      </c>
      <c r="L17" s="155"/>
      <c r="M17" s="18">
        <v>9</v>
      </c>
      <c r="N17" s="18">
        <v>10</v>
      </c>
    </row>
    <row r="18" spans="1:14" ht="84" customHeight="1">
      <c r="A18" s="14">
        <v>1</v>
      </c>
      <c r="B18" s="15" t="s">
        <v>144</v>
      </c>
      <c r="C18" s="153">
        <f>'Форма 2021-2 П.6'!C46:D46</f>
        <v>8753302</v>
      </c>
      <c r="D18" s="153"/>
      <c r="E18" s="153"/>
      <c r="F18" s="153"/>
      <c r="G18" s="42"/>
      <c r="H18" s="42">
        <f>C18</f>
        <v>8753302</v>
      </c>
      <c r="I18" s="153">
        <f>'Форма 2021-2 П.6'!I46:J46</f>
        <v>9217228</v>
      </c>
      <c r="J18" s="153"/>
      <c r="K18" s="153"/>
      <c r="L18" s="153"/>
      <c r="M18" s="42"/>
      <c r="N18" s="42">
        <f>I18</f>
        <v>9217228</v>
      </c>
    </row>
    <row r="19" spans="1:14" ht="18.75" customHeight="1">
      <c r="A19" s="14"/>
      <c r="B19" s="14" t="s">
        <v>16</v>
      </c>
      <c r="C19" s="152">
        <f>C18</f>
        <v>8753302</v>
      </c>
      <c r="D19" s="152"/>
      <c r="E19" s="152"/>
      <c r="F19" s="152"/>
      <c r="G19" s="43"/>
      <c r="H19" s="43">
        <f>H18</f>
        <v>8753302</v>
      </c>
      <c r="I19" s="152">
        <f>I18</f>
        <v>9217228</v>
      </c>
      <c r="J19" s="152"/>
      <c r="K19" s="152"/>
      <c r="L19" s="152"/>
      <c r="M19" s="43"/>
      <c r="N19" s="43">
        <f>N18</f>
        <v>9217228</v>
      </c>
    </row>
  </sheetData>
  <sheetProtection/>
  <mergeCells count="33">
    <mergeCell ref="A12:Q12"/>
    <mergeCell ref="A1:I1"/>
    <mergeCell ref="J1:M1"/>
    <mergeCell ref="A5:A6"/>
    <mergeCell ref="B5:B6"/>
    <mergeCell ref="C5:F5"/>
    <mergeCell ref="G5:J5"/>
    <mergeCell ref="K5:N5"/>
    <mergeCell ref="A3:Q3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9:D19"/>
    <mergeCell ref="E19:F19"/>
    <mergeCell ref="I19:J19"/>
    <mergeCell ref="K19:L19"/>
    <mergeCell ref="C18:D18"/>
    <mergeCell ref="E18:F18"/>
    <mergeCell ref="I18:J18"/>
    <mergeCell ref="K18:L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41"/>
  <sheetViews>
    <sheetView view="pageBreakPreview" zoomScaleSheetLayoutView="100" zoomScalePageLayoutView="0" workbookViewId="0" topLeftCell="A19">
      <selection activeCell="J32" sqref="J32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10" width="14.7109375" style="0" customWidth="1"/>
    <col min="11" max="11" width="14.8515625" style="0" customWidth="1"/>
    <col min="12" max="12" width="14.7109375" style="0" customWidth="1"/>
    <col min="13" max="13" width="14.421875" style="0" customWidth="1"/>
  </cols>
  <sheetData>
    <row r="1" spans="1:12" ht="15.75">
      <c r="A1" s="132" t="s">
        <v>95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ht="10.5" customHeight="1"/>
    <row r="3" spans="1:12" ht="15.75">
      <c r="A3" s="132" t="s">
        <v>186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ht="15.75">
      <c r="M4" s="38" t="s">
        <v>18</v>
      </c>
    </row>
    <row r="5" spans="1:13" ht="18" customHeight="1">
      <c r="A5" s="110" t="s">
        <v>40</v>
      </c>
      <c r="B5" s="110" t="s">
        <v>41</v>
      </c>
      <c r="C5" s="166" t="s">
        <v>42</v>
      </c>
      <c r="D5" s="166" t="s">
        <v>43</v>
      </c>
      <c r="E5" s="109" t="s">
        <v>175</v>
      </c>
      <c r="F5" s="109"/>
      <c r="G5" s="109"/>
      <c r="H5" s="109" t="s">
        <v>176</v>
      </c>
      <c r="I5" s="109"/>
      <c r="J5" s="109"/>
      <c r="K5" s="109" t="s">
        <v>177</v>
      </c>
      <c r="L5" s="109"/>
      <c r="M5" s="109"/>
    </row>
    <row r="6" spans="1:13" ht="69.75" customHeight="1">
      <c r="A6" s="110"/>
      <c r="B6" s="110"/>
      <c r="C6" s="168"/>
      <c r="D6" s="168"/>
      <c r="E6" s="14" t="s">
        <v>24</v>
      </c>
      <c r="F6" s="14" t="s">
        <v>25</v>
      </c>
      <c r="G6" s="16" t="s">
        <v>48</v>
      </c>
      <c r="H6" s="14" t="s">
        <v>24</v>
      </c>
      <c r="I6" s="14" t="s">
        <v>25</v>
      </c>
      <c r="J6" s="14" t="s">
        <v>49</v>
      </c>
      <c r="K6" s="14" t="s">
        <v>24</v>
      </c>
      <c r="L6" s="14" t="s">
        <v>25</v>
      </c>
      <c r="M6" s="14" t="s">
        <v>35</v>
      </c>
    </row>
    <row r="7" spans="1:13" ht="15.75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18" customHeight="1">
      <c r="A8" s="20"/>
      <c r="B8" s="30" t="s">
        <v>44</v>
      </c>
      <c r="C8" s="23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1:13" ht="110.25">
      <c r="A9" s="20"/>
      <c r="B9" s="30" t="s">
        <v>130</v>
      </c>
      <c r="C9" s="21" t="s">
        <v>139</v>
      </c>
      <c r="D9" s="59" t="s">
        <v>207</v>
      </c>
      <c r="E9" s="67"/>
      <c r="F9" s="39"/>
      <c r="G9" s="39"/>
      <c r="H9" s="39"/>
      <c r="I9" s="39"/>
      <c r="J9" s="39"/>
      <c r="K9" s="39">
        <f>'Форма 2021-2 П.7'!K9</f>
        <v>8242280</v>
      </c>
      <c r="L9" s="39"/>
      <c r="M9" s="39">
        <f>K9</f>
        <v>8242280</v>
      </c>
    </row>
    <row r="10" spans="1:13" ht="78.75">
      <c r="A10" s="20"/>
      <c r="B10" s="30" t="s">
        <v>131</v>
      </c>
      <c r="C10" s="21" t="s">
        <v>139</v>
      </c>
      <c r="D10" s="59" t="s">
        <v>207</v>
      </c>
      <c r="E10" s="39"/>
      <c r="F10" s="39"/>
      <c r="G10" s="39"/>
      <c r="H10" s="39"/>
      <c r="I10" s="68"/>
      <c r="J10" s="68"/>
      <c r="K10" s="39"/>
      <c r="L10" s="75">
        <f>'Форма 2021-2 П.7'!L8</f>
        <v>144000</v>
      </c>
      <c r="M10" s="39">
        <f>L10</f>
        <v>144000</v>
      </c>
    </row>
    <row r="11" spans="1:13" ht="47.25">
      <c r="A11" s="20"/>
      <c r="B11" s="69" t="s">
        <v>192</v>
      </c>
      <c r="C11" s="21" t="s">
        <v>139</v>
      </c>
      <c r="D11" s="59" t="s">
        <v>207</v>
      </c>
      <c r="E11" s="39"/>
      <c r="F11" s="39"/>
      <c r="G11" s="39"/>
      <c r="H11" s="39"/>
      <c r="I11" s="68"/>
      <c r="J11" s="68"/>
      <c r="K11" s="39"/>
      <c r="L11" s="17"/>
      <c r="M11" s="39"/>
    </row>
    <row r="12" spans="1:13" ht="31.5">
      <c r="A12" s="20"/>
      <c r="B12" s="30" t="s">
        <v>132</v>
      </c>
      <c r="C12" s="21" t="s">
        <v>140</v>
      </c>
      <c r="D12" s="59" t="s">
        <v>158</v>
      </c>
      <c r="E12" s="14"/>
      <c r="F12" s="14"/>
      <c r="G12" s="14"/>
      <c r="H12" s="14"/>
      <c r="I12" s="14"/>
      <c r="J12" s="14"/>
      <c r="K12" s="14">
        <v>25</v>
      </c>
      <c r="L12" s="14"/>
      <c r="M12" s="14">
        <f>K12</f>
        <v>25</v>
      </c>
    </row>
    <row r="13" spans="1:13" ht="19.5" customHeight="1">
      <c r="A13" s="20"/>
      <c r="B13" s="30" t="s">
        <v>45</v>
      </c>
      <c r="C13" s="21"/>
      <c r="D13" s="15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35.25" customHeight="1">
      <c r="A14" s="20"/>
      <c r="B14" s="30" t="s">
        <v>133</v>
      </c>
      <c r="C14" s="21" t="s">
        <v>140</v>
      </c>
      <c r="D14" s="186" t="s">
        <v>142</v>
      </c>
      <c r="E14" s="66"/>
      <c r="F14" s="14"/>
      <c r="G14" s="14"/>
      <c r="H14" s="14"/>
      <c r="I14" s="14"/>
      <c r="J14" s="14"/>
      <c r="K14" s="14">
        <f>(1100+2129+458)+(1912+1951)</f>
        <v>7550</v>
      </c>
      <c r="L14" s="14"/>
      <c r="M14" s="14">
        <f>K14</f>
        <v>7550</v>
      </c>
    </row>
    <row r="15" spans="1:13" ht="31.5">
      <c r="A15" s="20"/>
      <c r="B15" s="30" t="s">
        <v>134</v>
      </c>
      <c r="C15" s="21" t="s">
        <v>140</v>
      </c>
      <c r="D15" s="168"/>
      <c r="E15" s="66"/>
      <c r="F15" s="14"/>
      <c r="G15" s="14"/>
      <c r="H15" s="14"/>
      <c r="I15" s="14"/>
      <c r="J15" s="14"/>
      <c r="K15" s="14">
        <f>585+169+186+91</f>
        <v>1031</v>
      </c>
      <c r="L15" s="14"/>
      <c r="M15" s="14">
        <f>K15</f>
        <v>1031</v>
      </c>
    </row>
    <row r="16" spans="1:13" ht="51" customHeight="1">
      <c r="A16" s="20"/>
      <c r="B16" s="69" t="s">
        <v>193</v>
      </c>
      <c r="C16" s="21" t="s">
        <v>140</v>
      </c>
      <c r="D16" s="59" t="s">
        <v>207</v>
      </c>
      <c r="E16" s="14"/>
      <c r="F16" s="14"/>
      <c r="G16" s="14"/>
      <c r="H16" s="14"/>
      <c r="I16" s="14"/>
      <c r="J16" s="14"/>
      <c r="K16" s="14"/>
      <c r="L16" s="14">
        <v>8</v>
      </c>
      <c r="M16" s="14">
        <f>L16</f>
        <v>8</v>
      </c>
    </row>
    <row r="17" spans="1:13" ht="17.25" customHeight="1">
      <c r="A17" s="20"/>
      <c r="B17" s="30" t="s">
        <v>46</v>
      </c>
      <c r="C17" s="21"/>
      <c r="D17" s="15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51" customHeight="1">
      <c r="A18" s="20"/>
      <c r="B18" s="69" t="s">
        <v>135</v>
      </c>
      <c r="C18" s="21" t="s">
        <v>139</v>
      </c>
      <c r="D18" s="14" t="s">
        <v>143</v>
      </c>
      <c r="E18" s="40"/>
      <c r="F18" s="40"/>
      <c r="G18" s="40"/>
      <c r="H18" s="40"/>
      <c r="I18" s="40"/>
      <c r="J18" s="40"/>
      <c r="K18" s="40">
        <f>K9/K12/12</f>
        <v>27474.266666666666</v>
      </c>
      <c r="L18" s="40"/>
      <c r="M18" s="40">
        <f>K18</f>
        <v>27474.266666666666</v>
      </c>
    </row>
    <row r="19" spans="1:13" ht="64.5" customHeight="1">
      <c r="A19" s="20"/>
      <c r="B19" s="30" t="s">
        <v>136</v>
      </c>
      <c r="C19" s="21" t="s">
        <v>140</v>
      </c>
      <c r="D19" s="14" t="s">
        <v>143</v>
      </c>
      <c r="E19" s="41"/>
      <c r="F19" s="41"/>
      <c r="G19" s="41"/>
      <c r="H19" s="41"/>
      <c r="I19" s="41"/>
      <c r="J19" s="41"/>
      <c r="K19" s="41">
        <f>K14/25</f>
        <v>302</v>
      </c>
      <c r="L19" s="14"/>
      <c r="M19" s="41">
        <f>K19</f>
        <v>302</v>
      </c>
    </row>
    <row r="20" spans="1:13" ht="68.25" customHeight="1">
      <c r="A20" s="20"/>
      <c r="B20" s="30" t="s">
        <v>137</v>
      </c>
      <c r="C20" s="21" t="s">
        <v>140</v>
      </c>
      <c r="D20" s="14" t="s">
        <v>143</v>
      </c>
      <c r="E20" s="41"/>
      <c r="F20" s="41"/>
      <c r="G20" s="41"/>
      <c r="H20" s="41"/>
      <c r="I20" s="41"/>
      <c r="J20" s="41"/>
      <c r="K20" s="41">
        <f>K15/25</f>
        <v>41.24</v>
      </c>
      <c r="L20" s="14"/>
      <c r="M20" s="41">
        <f>K20</f>
        <v>41.24</v>
      </c>
    </row>
    <row r="21" spans="1:13" ht="1.5" customHeight="1">
      <c r="A21" s="20"/>
      <c r="B21" s="30" t="s">
        <v>47</v>
      </c>
      <c r="C21" s="21"/>
      <c r="D21" s="15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63" hidden="1">
      <c r="A22" s="20"/>
      <c r="B22" s="30" t="s">
        <v>138</v>
      </c>
      <c r="C22" s="21" t="s">
        <v>141</v>
      </c>
      <c r="D22" s="14" t="s">
        <v>143</v>
      </c>
      <c r="E22" s="40">
        <f>E14/5514*100</f>
        <v>0</v>
      </c>
      <c r="F22" s="40"/>
      <c r="G22" s="40">
        <f>E22</f>
        <v>0</v>
      </c>
      <c r="H22" s="40">
        <f>H14/7001*100</f>
        <v>0</v>
      </c>
      <c r="I22" s="40"/>
      <c r="J22" s="40">
        <f>H22</f>
        <v>0</v>
      </c>
      <c r="K22" s="40" t="e">
        <f>K14/H14*100</f>
        <v>#DIV/0!</v>
      </c>
      <c r="L22" s="14"/>
      <c r="M22" s="40" t="e">
        <f>K22</f>
        <v>#DIV/0!</v>
      </c>
    </row>
    <row r="24" spans="1:13" ht="15.75" customHeight="1">
      <c r="A24" s="132" t="s">
        <v>187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9"/>
    </row>
    <row r="25" ht="15.75">
      <c r="M25" s="38" t="s">
        <v>18</v>
      </c>
    </row>
    <row r="26" spans="1:13" ht="17.25" customHeight="1">
      <c r="A26" s="110" t="s">
        <v>40</v>
      </c>
      <c r="B26" s="110" t="s">
        <v>41</v>
      </c>
      <c r="C26" s="166" t="s">
        <v>42</v>
      </c>
      <c r="D26" s="166" t="s">
        <v>43</v>
      </c>
      <c r="E26" s="154" t="s">
        <v>90</v>
      </c>
      <c r="F26" s="154"/>
      <c r="G26" s="154"/>
      <c r="H26" s="154"/>
      <c r="I26" s="154"/>
      <c r="J26" s="148" t="s">
        <v>179</v>
      </c>
      <c r="K26" s="148"/>
      <c r="L26" s="148"/>
      <c r="M26" s="149"/>
    </row>
    <row r="27" spans="1:13" ht="15.75" customHeight="1">
      <c r="A27" s="110"/>
      <c r="B27" s="110"/>
      <c r="C27" s="167"/>
      <c r="D27" s="167"/>
      <c r="E27" s="146" t="s">
        <v>24</v>
      </c>
      <c r="F27" s="146"/>
      <c r="G27" s="187" t="s">
        <v>25</v>
      </c>
      <c r="H27" s="188"/>
      <c r="I27" s="146" t="s">
        <v>48</v>
      </c>
      <c r="J27" s="146" t="s">
        <v>24</v>
      </c>
      <c r="K27" s="146" t="s">
        <v>25</v>
      </c>
      <c r="L27" s="146"/>
      <c r="M27" s="146" t="s">
        <v>89</v>
      </c>
    </row>
    <row r="28" spans="1:13" ht="55.5" customHeight="1">
      <c r="A28" s="110"/>
      <c r="B28" s="110"/>
      <c r="C28" s="168"/>
      <c r="D28" s="168"/>
      <c r="E28" s="146"/>
      <c r="F28" s="146"/>
      <c r="G28" s="189"/>
      <c r="H28" s="190"/>
      <c r="I28" s="146"/>
      <c r="J28" s="146"/>
      <c r="K28" s="146"/>
      <c r="L28" s="146"/>
      <c r="M28" s="146"/>
    </row>
    <row r="29" spans="1:13" ht="15.75">
      <c r="A29" s="14">
        <v>1</v>
      </c>
      <c r="B29" s="14">
        <v>2</v>
      </c>
      <c r="C29" s="14">
        <v>3</v>
      </c>
      <c r="D29" s="14">
        <v>4</v>
      </c>
      <c r="E29" s="155">
        <v>5</v>
      </c>
      <c r="F29" s="155"/>
      <c r="G29" s="175">
        <v>6</v>
      </c>
      <c r="H29" s="176"/>
      <c r="I29" s="18">
        <v>7</v>
      </c>
      <c r="J29" s="18">
        <v>8</v>
      </c>
      <c r="K29" s="155">
        <v>9</v>
      </c>
      <c r="L29" s="155"/>
      <c r="M29" s="18">
        <v>10</v>
      </c>
    </row>
    <row r="30" spans="1:13" ht="15.75">
      <c r="A30" s="14"/>
      <c r="B30" s="24" t="s">
        <v>44</v>
      </c>
      <c r="C30" s="14"/>
      <c r="D30" s="14"/>
      <c r="E30" s="175"/>
      <c r="F30" s="176"/>
      <c r="G30" s="175"/>
      <c r="H30" s="176"/>
      <c r="I30" s="18"/>
      <c r="J30" s="18"/>
      <c r="K30" s="169"/>
      <c r="L30" s="170"/>
      <c r="M30" s="18"/>
    </row>
    <row r="31" spans="1:13" ht="110.25">
      <c r="A31" s="14"/>
      <c r="B31" s="30" t="s">
        <v>156</v>
      </c>
      <c r="C31" s="21" t="s">
        <v>139</v>
      </c>
      <c r="D31" s="14" t="s">
        <v>157</v>
      </c>
      <c r="E31" s="173">
        <v>8753302</v>
      </c>
      <c r="F31" s="174"/>
      <c r="G31" s="55"/>
      <c r="H31" s="56"/>
      <c r="I31" s="51">
        <f>E31</f>
        <v>8753302</v>
      </c>
      <c r="J31" s="51">
        <v>9217228</v>
      </c>
      <c r="K31" s="164"/>
      <c r="L31" s="165"/>
      <c r="M31" s="51">
        <f>J31</f>
        <v>9217228</v>
      </c>
    </row>
    <row r="32" spans="1:13" ht="33.75" customHeight="1">
      <c r="A32" s="14"/>
      <c r="B32" s="30" t="s">
        <v>132</v>
      </c>
      <c r="C32" s="21" t="s">
        <v>140</v>
      </c>
      <c r="D32" s="14" t="s">
        <v>158</v>
      </c>
      <c r="E32" s="177">
        <v>25</v>
      </c>
      <c r="F32" s="178"/>
      <c r="G32" s="49"/>
      <c r="H32" s="50"/>
      <c r="I32" s="52">
        <f aca="true" t="shared" si="0" ref="I32:I41">E32</f>
        <v>25</v>
      </c>
      <c r="J32" s="47">
        <v>25</v>
      </c>
      <c r="K32" s="164"/>
      <c r="L32" s="165"/>
      <c r="M32" s="47">
        <f>J32</f>
        <v>25</v>
      </c>
    </row>
    <row r="33" spans="1:13" ht="15.75">
      <c r="A33" s="14"/>
      <c r="B33" s="30" t="s">
        <v>45</v>
      </c>
      <c r="C33" s="21"/>
      <c r="D33" s="15"/>
      <c r="E33" s="177"/>
      <c r="F33" s="178"/>
      <c r="G33" s="49"/>
      <c r="H33" s="50"/>
      <c r="I33" s="52"/>
      <c r="J33" s="47"/>
      <c r="K33" s="164"/>
      <c r="L33" s="165"/>
      <c r="M33" s="47"/>
    </row>
    <row r="34" spans="1:13" ht="31.5">
      <c r="A34" s="14"/>
      <c r="B34" s="30" t="s">
        <v>133</v>
      </c>
      <c r="C34" s="21" t="s">
        <v>140</v>
      </c>
      <c r="D34" s="166" t="s">
        <v>157</v>
      </c>
      <c r="E34" s="177">
        <f>(1100+2129+458)+(1912+1951)</f>
        <v>7550</v>
      </c>
      <c r="F34" s="178"/>
      <c r="G34" s="49"/>
      <c r="H34" s="50"/>
      <c r="I34" s="52">
        <f t="shared" si="0"/>
        <v>7550</v>
      </c>
      <c r="J34" s="14">
        <f>(1100+2129+458)+(1912+1951)</f>
        <v>7550</v>
      </c>
      <c r="K34" s="164"/>
      <c r="L34" s="165"/>
      <c r="M34" s="47">
        <f>J34</f>
        <v>7550</v>
      </c>
    </row>
    <row r="35" spans="1:13" ht="31.5">
      <c r="A35" s="14"/>
      <c r="B35" s="30" t="s">
        <v>134</v>
      </c>
      <c r="C35" s="21" t="s">
        <v>140</v>
      </c>
      <c r="D35" s="168"/>
      <c r="E35" s="177">
        <f>585+169+186+91</f>
        <v>1031</v>
      </c>
      <c r="F35" s="178"/>
      <c r="G35" s="49"/>
      <c r="H35" s="50"/>
      <c r="I35" s="52">
        <f t="shared" si="0"/>
        <v>1031</v>
      </c>
      <c r="J35" s="14">
        <f>585+169+186+91</f>
        <v>1031</v>
      </c>
      <c r="K35" s="164"/>
      <c r="L35" s="165"/>
      <c r="M35" s="47">
        <f aca="true" t="shared" si="1" ref="M35:M41">J35</f>
        <v>1031</v>
      </c>
    </row>
    <row r="36" spans="1:13" ht="15.75">
      <c r="A36" s="14"/>
      <c r="B36" s="30" t="s">
        <v>46</v>
      </c>
      <c r="C36" s="21"/>
      <c r="D36" s="15"/>
      <c r="E36" s="177"/>
      <c r="F36" s="178"/>
      <c r="G36" s="49"/>
      <c r="H36" s="50"/>
      <c r="I36" s="51"/>
      <c r="J36" s="47"/>
      <c r="K36" s="164"/>
      <c r="L36" s="165"/>
      <c r="M36" s="47"/>
    </row>
    <row r="37" spans="1:13" ht="47.25">
      <c r="A37" s="14"/>
      <c r="B37" s="30" t="s">
        <v>135</v>
      </c>
      <c r="C37" s="21" t="s">
        <v>139</v>
      </c>
      <c r="D37" s="14" t="s">
        <v>143</v>
      </c>
      <c r="E37" s="179">
        <f>E31/E32/12</f>
        <v>29177.673333333336</v>
      </c>
      <c r="F37" s="180"/>
      <c r="G37" s="49"/>
      <c r="H37" s="50"/>
      <c r="I37" s="51">
        <f t="shared" si="0"/>
        <v>29177.673333333336</v>
      </c>
      <c r="J37" s="53">
        <f>J31/J32/12</f>
        <v>30724.093333333334</v>
      </c>
      <c r="K37" s="164"/>
      <c r="L37" s="165"/>
      <c r="M37" s="53">
        <f t="shared" si="1"/>
        <v>30724.093333333334</v>
      </c>
    </row>
    <row r="38" spans="1:13" ht="63">
      <c r="A38" s="14"/>
      <c r="B38" s="30" t="s">
        <v>136</v>
      </c>
      <c r="C38" s="21" t="s">
        <v>140</v>
      </c>
      <c r="D38" s="14" t="s">
        <v>143</v>
      </c>
      <c r="E38" s="182">
        <f>E34/37</f>
        <v>204.05405405405406</v>
      </c>
      <c r="F38" s="183"/>
      <c r="G38" s="184"/>
      <c r="H38" s="185"/>
      <c r="I38" s="52">
        <f t="shared" si="0"/>
        <v>204.05405405405406</v>
      </c>
      <c r="J38" s="53">
        <f>J34/37</f>
        <v>204.05405405405406</v>
      </c>
      <c r="K38" s="171"/>
      <c r="L38" s="172"/>
      <c r="M38" s="53">
        <f t="shared" si="1"/>
        <v>204.05405405405406</v>
      </c>
    </row>
    <row r="39" spans="1:13" ht="66" customHeight="1">
      <c r="A39" s="14"/>
      <c r="B39" s="30" t="s">
        <v>137</v>
      </c>
      <c r="C39" s="21" t="s">
        <v>140</v>
      </c>
      <c r="D39" s="14" t="s">
        <v>143</v>
      </c>
      <c r="E39" s="182">
        <f>E35/37</f>
        <v>27.864864864864863</v>
      </c>
      <c r="F39" s="183"/>
      <c r="G39" s="184"/>
      <c r="H39" s="185"/>
      <c r="I39" s="52">
        <f t="shared" si="0"/>
        <v>27.864864864864863</v>
      </c>
      <c r="J39" s="53">
        <f>J35/37</f>
        <v>27.864864864864863</v>
      </c>
      <c r="K39" s="171"/>
      <c r="L39" s="172"/>
      <c r="M39" s="53">
        <f t="shared" si="1"/>
        <v>27.864864864864863</v>
      </c>
    </row>
    <row r="40" spans="1:13" ht="15.75" hidden="1">
      <c r="A40" s="14"/>
      <c r="B40" s="30" t="s">
        <v>47</v>
      </c>
      <c r="C40" s="21"/>
      <c r="D40" s="15"/>
      <c r="E40" s="177"/>
      <c r="F40" s="178"/>
      <c r="G40" s="112"/>
      <c r="H40" s="114"/>
      <c r="I40" s="51"/>
      <c r="J40" s="19"/>
      <c r="K40" s="120"/>
      <c r="L40" s="120"/>
      <c r="M40" s="47"/>
    </row>
    <row r="41" spans="1:13" ht="63" hidden="1">
      <c r="A41" s="14"/>
      <c r="B41" s="30" t="s">
        <v>138</v>
      </c>
      <c r="C41" s="21" t="s">
        <v>141</v>
      </c>
      <c r="D41" s="14" t="s">
        <v>143</v>
      </c>
      <c r="E41" s="179">
        <f>E34/7001*100</f>
        <v>107.84173689472934</v>
      </c>
      <c r="F41" s="180"/>
      <c r="G41" s="112"/>
      <c r="H41" s="114"/>
      <c r="I41" s="51">
        <f t="shared" si="0"/>
        <v>107.84173689472934</v>
      </c>
      <c r="J41" s="48">
        <f>7001/E34*100</f>
        <v>92.72847682119205</v>
      </c>
      <c r="K41" s="181"/>
      <c r="L41" s="181"/>
      <c r="M41" s="54">
        <f t="shared" si="1"/>
        <v>92.72847682119205</v>
      </c>
    </row>
  </sheetData>
  <sheetProtection/>
  <mergeCells count="57">
    <mergeCell ref="C5:C6"/>
    <mergeCell ref="G27:H28"/>
    <mergeCell ref="C26:C28"/>
    <mergeCell ref="J1:L1"/>
    <mergeCell ref="A3:L3"/>
    <mergeCell ref="A5:A6"/>
    <mergeCell ref="B5:B6"/>
    <mergeCell ref="E5:G5"/>
    <mergeCell ref="A1:I1"/>
    <mergeCell ref="D5:D6"/>
    <mergeCell ref="G29:H29"/>
    <mergeCell ref="K29:L29"/>
    <mergeCell ref="H5:J5"/>
    <mergeCell ref="K5:M5"/>
    <mergeCell ref="I27:I28"/>
    <mergeCell ref="J27:J28"/>
    <mergeCell ref="A24:L24"/>
    <mergeCell ref="A26:A28"/>
    <mergeCell ref="B26:B28"/>
    <mergeCell ref="D14:D15"/>
    <mergeCell ref="K41:L41"/>
    <mergeCell ref="G40:H40"/>
    <mergeCell ref="G41:H41"/>
    <mergeCell ref="E38:F38"/>
    <mergeCell ref="E39:F39"/>
    <mergeCell ref="E41:F41"/>
    <mergeCell ref="E40:F40"/>
    <mergeCell ref="G38:H38"/>
    <mergeCell ref="K40:L40"/>
    <mergeCell ref="G39:H39"/>
    <mergeCell ref="K39:L39"/>
    <mergeCell ref="G30:H30"/>
    <mergeCell ref="D34:D35"/>
    <mergeCell ref="E35:F35"/>
    <mergeCell ref="E36:F36"/>
    <mergeCell ref="E37:F37"/>
    <mergeCell ref="E30:F30"/>
    <mergeCell ref="E32:F32"/>
    <mergeCell ref="E33:F33"/>
    <mergeCell ref="E34:F34"/>
    <mergeCell ref="D26:D28"/>
    <mergeCell ref="K30:L30"/>
    <mergeCell ref="K38:L38"/>
    <mergeCell ref="E27:F28"/>
    <mergeCell ref="K27:L28"/>
    <mergeCell ref="E26:I26"/>
    <mergeCell ref="J26:M26"/>
    <mergeCell ref="M27:M28"/>
    <mergeCell ref="E29:F29"/>
    <mergeCell ref="E31:F31"/>
    <mergeCell ref="K37:L37"/>
    <mergeCell ref="K31:L31"/>
    <mergeCell ref="K32:L32"/>
    <mergeCell ref="K33:L33"/>
    <mergeCell ref="K34:L34"/>
    <mergeCell ref="K35:L35"/>
    <mergeCell ref="K36:L3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  <rowBreaks count="1" manualBreakCount="1">
    <brk id="2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2"/>
  <sheetViews>
    <sheetView view="pageBreakPreview" zoomScaleSheetLayoutView="100" zoomScalePageLayoutView="0" workbookViewId="0" topLeftCell="A10">
      <selection activeCell="O19" sqref="O19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9" ht="15.75">
      <c r="A1" s="132" t="s">
        <v>51</v>
      </c>
      <c r="B1" s="132"/>
      <c r="C1" s="132"/>
      <c r="D1" s="132"/>
      <c r="E1" s="132"/>
      <c r="F1" s="132"/>
      <c r="G1" s="132"/>
      <c r="H1" s="132"/>
      <c r="I1" s="132"/>
    </row>
    <row r="2" ht="15.75">
      <c r="L2" s="38" t="s">
        <v>18</v>
      </c>
    </row>
    <row r="3" spans="2:12" ht="15.75" customHeight="1">
      <c r="B3" s="166" t="s">
        <v>3</v>
      </c>
      <c r="C3" s="109" t="s">
        <v>175</v>
      </c>
      <c r="D3" s="109"/>
      <c r="E3" s="109" t="s">
        <v>176</v>
      </c>
      <c r="F3" s="109"/>
      <c r="G3" s="109" t="s">
        <v>177</v>
      </c>
      <c r="H3" s="109"/>
      <c r="I3" s="109" t="s">
        <v>90</v>
      </c>
      <c r="J3" s="109"/>
      <c r="K3" s="109" t="s">
        <v>179</v>
      </c>
      <c r="L3" s="109"/>
    </row>
    <row r="4" spans="2:12" ht="31.5">
      <c r="B4" s="168"/>
      <c r="C4" s="14" t="s">
        <v>24</v>
      </c>
      <c r="D4" s="14" t="s">
        <v>25</v>
      </c>
      <c r="E4" s="14" t="s">
        <v>24</v>
      </c>
      <c r="F4" s="14" t="s">
        <v>25</v>
      </c>
      <c r="G4" s="14" t="s">
        <v>24</v>
      </c>
      <c r="H4" s="14" t="s">
        <v>25</v>
      </c>
      <c r="I4" s="14" t="s">
        <v>24</v>
      </c>
      <c r="J4" s="14" t="s">
        <v>25</v>
      </c>
      <c r="K4" s="14" t="s">
        <v>24</v>
      </c>
      <c r="L4" s="14" t="s">
        <v>25</v>
      </c>
    </row>
    <row r="5" spans="2:12" ht="15.75"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</row>
    <row r="6" spans="2:12" ht="20.25" customHeight="1">
      <c r="B6" s="57" t="s">
        <v>159</v>
      </c>
      <c r="C6" s="58"/>
      <c r="D6" s="58"/>
      <c r="E6" s="58"/>
      <c r="F6" s="58"/>
      <c r="G6" s="58">
        <f>(152725*12)+(9550*12)+(20240*12)</f>
        <v>2190180</v>
      </c>
      <c r="H6" s="58"/>
      <c r="I6" s="58">
        <f>G6*1.062</f>
        <v>2325971.16</v>
      </c>
      <c r="J6" s="58"/>
      <c r="K6" s="58">
        <f>I6*1.053</f>
        <v>2449247.63148</v>
      </c>
      <c r="L6" s="58"/>
    </row>
    <row r="7" spans="2:12" ht="31.5">
      <c r="B7" s="57" t="s">
        <v>162</v>
      </c>
      <c r="C7" s="58"/>
      <c r="D7" s="58"/>
      <c r="E7" s="58"/>
      <c r="F7" s="58"/>
      <c r="G7" s="58">
        <f>91257*12</f>
        <v>1095084</v>
      </c>
      <c r="H7" s="58"/>
      <c r="I7" s="58">
        <f>G7*1.062</f>
        <v>1162979.208</v>
      </c>
      <c r="J7" s="58"/>
      <c r="K7" s="58">
        <f>I7*1.053</f>
        <v>1224617.106024</v>
      </c>
      <c r="L7" s="58"/>
    </row>
    <row r="8" spans="2:12" ht="17.25" customHeight="1">
      <c r="B8" s="57" t="s">
        <v>161</v>
      </c>
      <c r="C8" s="58"/>
      <c r="D8" s="58"/>
      <c r="E8" s="58"/>
      <c r="F8" s="58"/>
      <c r="G8" s="58">
        <f>121184*12</f>
        <v>1454208</v>
      </c>
      <c r="H8" s="58"/>
      <c r="I8" s="58">
        <f>G8*1.062</f>
        <v>1544368.8960000002</v>
      </c>
      <c r="J8" s="58"/>
      <c r="K8" s="58">
        <f>I8*1.053</f>
        <v>1626220.4474880002</v>
      </c>
      <c r="L8" s="58"/>
    </row>
    <row r="9" spans="2:12" ht="20.25" customHeight="1">
      <c r="B9" s="57" t="s">
        <v>160</v>
      </c>
      <c r="C9" s="58"/>
      <c r="D9" s="58"/>
      <c r="E9" s="58"/>
      <c r="F9" s="58"/>
      <c r="G9" s="58">
        <f>397106+397106</f>
        <v>794212</v>
      </c>
      <c r="H9" s="58"/>
      <c r="I9" s="58">
        <f>G9*1.062</f>
        <v>843453.1440000001</v>
      </c>
      <c r="J9" s="58"/>
      <c r="K9" s="58">
        <f>I9*1.053</f>
        <v>888156.1606320001</v>
      </c>
      <c r="L9" s="58"/>
    </row>
    <row r="10" spans="2:12" ht="21" customHeight="1">
      <c r="B10" s="14" t="s">
        <v>16</v>
      </c>
      <c r="C10" s="58"/>
      <c r="D10" s="58"/>
      <c r="E10" s="58"/>
      <c r="F10" s="58"/>
      <c r="G10" s="58">
        <f>SUM(G6:G9)</f>
        <v>5533684</v>
      </c>
      <c r="H10" s="58"/>
      <c r="I10" s="58">
        <f>SUM(I6:I9)</f>
        <v>5876772.408000001</v>
      </c>
      <c r="J10" s="58"/>
      <c r="K10" s="58">
        <f>SUM(K6:K9)</f>
        <v>6188241.345624001</v>
      </c>
      <c r="L10" s="58"/>
    </row>
    <row r="11" spans="2:12" ht="94.5">
      <c r="B11" s="14" t="s">
        <v>50</v>
      </c>
      <c r="C11" s="14" t="s">
        <v>28</v>
      </c>
      <c r="D11" s="14"/>
      <c r="E11" s="14" t="s">
        <v>28</v>
      </c>
      <c r="F11" s="14"/>
      <c r="G11" s="14" t="s">
        <v>28</v>
      </c>
      <c r="H11" s="14"/>
      <c r="I11" s="14" t="s">
        <v>28</v>
      </c>
      <c r="J11" s="14"/>
      <c r="K11" s="14" t="s">
        <v>28</v>
      </c>
      <c r="L11" s="14"/>
    </row>
    <row r="12" spans="2:12" ht="15.7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1" ht="15.75">
      <c r="A13" s="132" t="s">
        <v>52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ht="15.75">
      <c r="K14" s="1"/>
    </row>
    <row r="15" spans="1:16" ht="25.5" customHeight="1">
      <c r="A15" s="166" t="s">
        <v>40</v>
      </c>
      <c r="B15" s="166" t="s">
        <v>53</v>
      </c>
      <c r="C15" s="109" t="s">
        <v>175</v>
      </c>
      <c r="D15" s="109"/>
      <c r="E15" s="109"/>
      <c r="F15" s="109"/>
      <c r="G15" s="109" t="s">
        <v>188</v>
      </c>
      <c r="H15" s="109"/>
      <c r="I15" s="109"/>
      <c r="J15" s="109"/>
      <c r="K15" s="109" t="s">
        <v>12</v>
      </c>
      <c r="L15" s="109"/>
      <c r="M15" s="109" t="s">
        <v>98</v>
      </c>
      <c r="N15" s="109"/>
      <c r="O15" s="109" t="s">
        <v>189</v>
      </c>
      <c r="P15" s="109"/>
    </row>
    <row r="16" spans="1:16" ht="47.25" customHeight="1">
      <c r="A16" s="167"/>
      <c r="B16" s="167"/>
      <c r="C16" s="110" t="s">
        <v>24</v>
      </c>
      <c r="D16" s="110"/>
      <c r="E16" s="110" t="s">
        <v>25</v>
      </c>
      <c r="F16" s="110"/>
      <c r="G16" s="110" t="s">
        <v>24</v>
      </c>
      <c r="H16" s="110"/>
      <c r="I16" s="110" t="s">
        <v>25</v>
      </c>
      <c r="J16" s="110"/>
      <c r="K16" s="166" t="s">
        <v>24</v>
      </c>
      <c r="L16" s="166" t="s">
        <v>25</v>
      </c>
      <c r="M16" s="166" t="s">
        <v>24</v>
      </c>
      <c r="N16" s="166" t="s">
        <v>25</v>
      </c>
      <c r="O16" s="166" t="s">
        <v>24</v>
      </c>
      <c r="P16" s="166" t="s">
        <v>25</v>
      </c>
    </row>
    <row r="17" spans="1:16" ht="47.25" customHeight="1">
      <c r="A17" s="168"/>
      <c r="B17" s="168"/>
      <c r="C17" s="14" t="s">
        <v>96</v>
      </c>
      <c r="D17" s="14" t="s">
        <v>97</v>
      </c>
      <c r="E17" s="14" t="s">
        <v>96</v>
      </c>
      <c r="F17" s="14" t="s">
        <v>97</v>
      </c>
      <c r="G17" s="14" t="s">
        <v>96</v>
      </c>
      <c r="H17" s="14" t="s">
        <v>97</v>
      </c>
      <c r="I17" s="14" t="s">
        <v>96</v>
      </c>
      <c r="J17" s="14" t="s">
        <v>97</v>
      </c>
      <c r="K17" s="168"/>
      <c r="L17" s="168"/>
      <c r="M17" s="168"/>
      <c r="N17" s="168"/>
      <c r="O17" s="168"/>
      <c r="P17" s="168"/>
    </row>
    <row r="18" spans="1:16" ht="15.7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  <c r="O18" s="14">
        <v>15</v>
      </c>
      <c r="P18" s="14">
        <v>16</v>
      </c>
    </row>
    <row r="19" spans="1:16" ht="18" customHeight="1">
      <c r="A19" s="14"/>
      <c r="B19" s="30" t="s">
        <v>163</v>
      </c>
      <c r="C19" s="14"/>
      <c r="D19" s="14"/>
      <c r="E19" s="14"/>
      <c r="F19" s="14"/>
      <c r="G19" s="14"/>
      <c r="H19" s="14"/>
      <c r="I19" s="14"/>
      <c r="J19" s="14"/>
      <c r="K19" s="14">
        <v>25</v>
      </c>
      <c r="L19" s="14"/>
      <c r="M19" s="14">
        <v>25</v>
      </c>
      <c r="N19" s="14"/>
      <c r="O19" s="14">
        <v>25</v>
      </c>
      <c r="P19" s="14"/>
    </row>
    <row r="20" spans="1:16" ht="18" customHeight="1">
      <c r="A20" s="14"/>
      <c r="B20" s="30" t="s">
        <v>164</v>
      </c>
      <c r="C20" s="14"/>
      <c r="D20" s="14"/>
      <c r="E20" s="14"/>
      <c r="F20" s="14"/>
      <c r="G20" s="14"/>
      <c r="H20" s="14"/>
      <c r="I20" s="14"/>
      <c r="J20" s="14"/>
      <c r="K20" s="14">
        <v>0</v>
      </c>
      <c r="L20" s="14"/>
      <c r="M20" s="14">
        <v>0</v>
      </c>
      <c r="N20" s="14"/>
      <c r="O20" s="14">
        <v>0</v>
      </c>
      <c r="P20" s="24"/>
    </row>
    <row r="21" spans="1:16" ht="18" customHeight="1">
      <c r="A21" s="14"/>
      <c r="B21" s="14" t="s">
        <v>16</v>
      </c>
      <c r="C21" s="14"/>
      <c r="D21" s="14"/>
      <c r="E21" s="14"/>
      <c r="F21" s="14"/>
      <c r="G21" s="14"/>
      <c r="H21" s="14"/>
      <c r="I21" s="14"/>
      <c r="J21" s="14"/>
      <c r="K21" s="14">
        <f>K19+K20</f>
        <v>25</v>
      </c>
      <c r="L21" s="14"/>
      <c r="M21" s="14">
        <f>M19+M20</f>
        <v>25</v>
      </c>
      <c r="N21" s="14"/>
      <c r="O21" s="14">
        <f>O19+O20</f>
        <v>25</v>
      </c>
      <c r="P21" s="14"/>
    </row>
    <row r="22" spans="1:16" ht="63">
      <c r="A22" s="14"/>
      <c r="B22" s="14" t="s">
        <v>54</v>
      </c>
      <c r="C22" s="14" t="s">
        <v>28</v>
      </c>
      <c r="D22" s="14" t="s">
        <v>28</v>
      </c>
      <c r="E22" s="14"/>
      <c r="F22" s="14"/>
      <c r="G22" s="14" t="s">
        <v>28</v>
      </c>
      <c r="H22" s="14" t="s">
        <v>28</v>
      </c>
      <c r="I22" s="14"/>
      <c r="J22" s="14"/>
      <c r="K22" s="14" t="s">
        <v>28</v>
      </c>
      <c r="L22" s="14"/>
      <c r="M22" s="14" t="s">
        <v>28</v>
      </c>
      <c r="N22" s="14"/>
      <c r="O22" s="14" t="s">
        <v>28</v>
      </c>
      <c r="P22" s="14"/>
    </row>
  </sheetData>
  <sheetProtection/>
  <mergeCells count="26">
    <mergeCell ref="I3:J3"/>
    <mergeCell ref="K3:L3"/>
    <mergeCell ref="B3:B4"/>
    <mergeCell ref="C3:D3"/>
    <mergeCell ref="E3:F3"/>
    <mergeCell ref="G3:H3"/>
    <mergeCell ref="A1:I1"/>
    <mergeCell ref="M15:N15"/>
    <mergeCell ref="A13:I13"/>
    <mergeCell ref="J13:K13"/>
    <mergeCell ref="C15:F15"/>
    <mergeCell ref="G15:J15"/>
    <mergeCell ref="K15:L15"/>
    <mergeCell ref="B15:B17"/>
    <mergeCell ref="A15:A17"/>
    <mergeCell ref="K16:K17"/>
    <mergeCell ref="O15:P15"/>
    <mergeCell ref="C16:D16"/>
    <mergeCell ref="E16:F16"/>
    <mergeCell ref="G16:H16"/>
    <mergeCell ref="I16:J16"/>
    <mergeCell ref="L16:L17"/>
    <mergeCell ref="M16:M17"/>
    <mergeCell ref="N16:N17"/>
    <mergeCell ref="O16:O17"/>
    <mergeCell ref="P16:P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6.421875" style="0" customWidth="1"/>
    <col min="4" max="4" width="11.57421875" style="0" customWidth="1"/>
    <col min="5" max="5" width="12.8515625" style="0" customWidth="1"/>
    <col min="6" max="6" width="10.140625" style="0" bestFit="1" customWidth="1"/>
    <col min="7" max="7" width="11.421875" style="0" customWidth="1"/>
    <col min="8" max="8" width="13.28125" style="0" customWidth="1"/>
    <col min="9" max="9" width="11.28125" style="0" customWidth="1"/>
    <col min="10" max="10" width="12.28125" style="0" customWidth="1"/>
    <col min="11" max="11" width="13.140625" style="0" customWidth="1"/>
    <col min="12" max="12" width="7.00390625" style="0" customWidth="1"/>
    <col min="13" max="13" width="8.7109375" style="0" customWidth="1"/>
  </cols>
  <sheetData>
    <row r="1" spans="1:12" ht="15.75">
      <c r="A1" s="132" t="s">
        <v>99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>
      <c r="A3" s="132" t="s">
        <v>190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3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38" t="s">
        <v>18</v>
      </c>
    </row>
    <row r="5" spans="1:13" ht="45.75" customHeight="1">
      <c r="A5" s="110" t="s">
        <v>40</v>
      </c>
      <c r="B5" s="110" t="s">
        <v>55</v>
      </c>
      <c r="C5" s="110" t="s">
        <v>56</v>
      </c>
      <c r="D5" s="109" t="s">
        <v>175</v>
      </c>
      <c r="E5" s="109"/>
      <c r="F5" s="109"/>
      <c r="G5" s="109" t="s">
        <v>176</v>
      </c>
      <c r="H5" s="109"/>
      <c r="I5" s="109"/>
      <c r="J5" s="109" t="s">
        <v>177</v>
      </c>
      <c r="K5" s="109"/>
      <c r="L5" s="109"/>
      <c r="M5" s="109"/>
    </row>
    <row r="6" spans="1:13" ht="31.5" customHeight="1">
      <c r="A6" s="110"/>
      <c r="B6" s="110"/>
      <c r="C6" s="110"/>
      <c r="D6" s="14" t="s">
        <v>24</v>
      </c>
      <c r="E6" s="14" t="s">
        <v>25</v>
      </c>
      <c r="F6" s="59" t="s">
        <v>209</v>
      </c>
      <c r="G6" s="14" t="s">
        <v>24</v>
      </c>
      <c r="H6" s="14" t="s">
        <v>25</v>
      </c>
      <c r="I6" s="78" t="s">
        <v>208</v>
      </c>
      <c r="J6" s="14" t="s">
        <v>24</v>
      </c>
      <c r="K6" s="14" t="s">
        <v>25</v>
      </c>
      <c r="L6" s="110" t="s">
        <v>59</v>
      </c>
      <c r="M6" s="110"/>
    </row>
    <row r="7" spans="1:13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10">
        <v>12</v>
      </c>
      <c r="M7" s="110"/>
    </row>
    <row r="8" spans="1:13" ht="59.25" customHeight="1">
      <c r="A8" s="14"/>
      <c r="B8" s="80" t="s">
        <v>219</v>
      </c>
      <c r="C8" s="79" t="s">
        <v>165</v>
      </c>
      <c r="D8" s="39"/>
      <c r="E8" s="39"/>
      <c r="F8" s="39"/>
      <c r="G8" s="39"/>
      <c r="H8" s="39"/>
      <c r="I8" s="39"/>
      <c r="J8" s="39"/>
      <c r="K8" s="39">
        <f>'Форма 2021-2 П.7'!L8</f>
        <v>144000</v>
      </c>
      <c r="L8" s="191"/>
      <c r="M8" s="191"/>
    </row>
    <row r="9" spans="1:13" ht="21.75" customHeight="1">
      <c r="A9" s="14"/>
      <c r="B9" s="14" t="s">
        <v>16</v>
      </c>
      <c r="C9" s="24"/>
      <c r="D9" s="39"/>
      <c r="E9" s="39"/>
      <c r="F9" s="39"/>
      <c r="G9" s="39"/>
      <c r="H9" s="39"/>
      <c r="I9" s="39"/>
      <c r="J9" s="39"/>
      <c r="K9" s="39">
        <f>K8</f>
        <v>144000</v>
      </c>
      <c r="L9" s="191"/>
      <c r="M9" s="191"/>
    </row>
    <row r="10" spans="2:13" ht="15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.75" customHeight="1">
      <c r="A11" s="132" t="s">
        <v>191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9"/>
    </row>
    <row r="12" spans="1:13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8" t="s">
        <v>18</v>
      </c>
    </row>
    <row r="13" spans="1:13" ht="15.75" customHeight="1">
      <c r="A13" s="110" t="s">
        <v>40</v>
      </c>
      <c r="B13" s="110" t="s">
        <v>55</v>
      </c>
      <c r="C13" s="110" t="s">
        <v>56</v>
      </c>
      <c r="D13" s="192" t="s">
        <v>90</v>
      </c>
      <c r="E13" s="120"/>
      <c r="F13" s="120"/>
      <c r="G13" s="120"/>
      <c r="H13" s="120"/>
      <c r="I13" s="109" t="s">
        <v>179</v>
      </c>
      <c r="J13" s="110"/>
      <c r="K13" s="110"/>
      <c r="L13" s="110"/>
      <c r="M13" s="110"/>
    </row>
    <row r="14" spans="1:13" ht="24" customHeight="1">
      <c r="A14" s="110"/>
      <c r="B14" s="110"/>
      <c r="C14" s="110"/>
      <c r="D14" s="120" t="s">
        <v>24</v>
      </c>
      <c r="E14" s="120"/>
      <c r="F14" s="120" t="s">
        <v>25</v>
      </c>
      <c r="G14" s="120"/>
      <c r="H14" s="146" t="s">
        <v>57</v>
      </c>
      <c r="I14" s="120" t="s">
        <v>24</v>
      </c>
      <c r="J14" s="120"/>
      <c r="K14" s="120" t="s">
        <v>25</v>
      </c>
      <c r="L14" s="120"/>
      <c r="M14" s="146" t="s">
        <v>58</v>
      </c>
    </row>
    <row r="15" spans="1:13" ht="15.75" customHeight="1">
      <c r="A15" s="110"/>
      <c r="B15" s="110"/>
      <c r="C15" s="11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5.75">
      <c r="A16" s="14">
        <v>1</v>
      </c>
      <c r="B16" s="14">
        <v>2</v>
      </c>
      <c r="C16" s="14">
        <v>3</v>
      </c>
      <c r="D16" s="120">
        <v>4</v>
      </c>
      <c r="E16" s="120"/>
      <c r="F16" s="120">
        <v>5</v>
      </c>
      <c r="G16" s="120"/>
      <c r="H16" s="19">
        <v>6</v>
      </c>
      <c r="I16" s="112">
        <v>7</v>
      </c>
      <c r="J16" s="114"/>
      <c r="K16" s="112">
        <v>8</v>
      </c>
      <c r="L16" s="114"/>
      <c r="M16" s="19">
        <v>9</v>
      </c>
    </row>
    <row r="17" spans="1:13" ht="15.75">
      <c r="A17" s="14"/>
      <c r="B17" s="14"/>
      <c r="C17" s="30"/>
      <c r="D17" s="120"/>
      <c r="E17" s="120"/>
      <c r="F17" s="120"/>
      <c r="G17" s="120"/>
      <c r="H17" s="19"/>
      <c r="I17" s="112"/>
      <c r="J17" s="114"/>
      <c r="K17" s="112"/>
      <c r="L17" s="114"/>
      <c r="M17" s="19"/>
    </row>
    <row r="18" spans="1:13" ht="15.75">
      <c r="A18" s="14"/>
      <c r="B18" s="14" t="s">
        <v>16</v>
      </c>
      <c r="C18" s="14"/>
      <c r="D18" s="120"/>
      <c r="E18" s="120"/>
      <c r="F18" s="120"/>
      <c r="G18" s="120"/>
      <c r="H18" s="19"/>
      <c r="I18" s="112"/>
      <c r="J18" s="114"/>
      <c r="K18" s="112"/>
      <c r="L18" s="114"/>
      <c r="M18" s="19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G5:I5"/>
    <mergeCell ref="L6:M6"/>
    <mergeCell ref="L7:M7"/>
    <mergeCell ref="L8:M8"/>
    <mergeCell ref="A5:A6"/>
    <mergeCell ref="B5:B6"/>
    <mergeCell ref="C5:C6"/>
    <mergeCell ref="D5:F5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6" sqref="A6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32" t="s">
        <v>194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15.75">
      <c r="M2" s="38" t="s">
        <v>18</v>
      </c>
    </row>
    <row r="3" spans="1:13" ht="47.25" customHeight="1">
      <c r="A3" s="166" t="s">
        <v>63</v>
      </c>
      <c r="B3" s="166" t="s">
        <v>64</v>
      </c>
      <c r="C3" s="166" t="s">
        <v>60</v>
      </c>
      <c r="D3" s="109" t="s">
        <v>175</v>
      </c>
      <c r="E3" s="110"/>
      <c r="F3" s="109" t="s">
        <v>176</v>
      </c>
      <c r="G3" s="110"/>
      <c r="H3" s="109" t="s">
        <v>177</v>
      </c>
      <c r="I3" s="110"/>
      <c r="J3" s="109" t="s">
        <v>90</v>
      </c>
      <c r="K3" s="110"/>
      <c r="L3" s="109" t="s">
        <v>179</v>
      </c>
      <c r="M3" s="110"/>
    </row>
    <row r="4" spans="1:13" ht="109.5" customHeight="1">
      <c r="A4" s="168"/>
      <c r="B4" s="168"/>
      <c r="C4" s="168"/>
      <c r="D4" s="14" t="s">
        <v>62</v>
      </c>
      <c r="E4" s="14" t="s">
        <v>61</v>
      </c>
      <c r="F4" s="14" t="s">
        <v>62</v>
      </c>
      <c r="G4" s="14" t="s">
        <v>61</v>
      </c>
      <c r="H4" s="14" t="s">
        <v>62</v>
      </c>
      <c r="I4" s="14" t="s">
        <v>61</v>
      </c>
      <c r="J4" s="14" t="s">
        <v>62</v>
      </c>
      <c r="K4" s="14" t="s">
        <v>61</v>
      </c>
      <c r="L4" s="14" t="s">
        <v>62</v>
      </c>
      <c r="M4" s="14" t="s">
        <v>61</v>
      </c>
    </row>
    <row r="5" spans="1:13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49.5" customHeight="1">
      <c r="A6" s="59" t="s">
        <v>211</v>
      </c>
      <c r="B6" s="14"/>
      <c r="C6" s="14"/>
      <c r="D6" s="14"/>
      <c r="E6" s="14"/>
      <c r="F6" s="14"/>
      <c r="G6" s="14"/>
      <c r="H6" s="39">
        <f>'Форма 2021-2 П.7'!L8</f>
        <v>144000</v>
      </c>
      <c r="I6" s="14"/>
      <c r="J6" s="14"/>
      <c r="K6" s="14"/>
      <c r="L6" s="14"/>
      <c r="M6" s="14"/>
    </row>
    <row r="7" spans="1:13" ht="15.75">
      <c r="A7" s="14"/>
      <c r="B7" s="14"/>
      <c r="C7" s="14"/>
      <c r="D7" s="14"/>
      <c r="E7" s="14"/>
      <c r="F7" s="14"/>
      <c r="G7" s="14"/>
      <c r="H7" s="39">
        <f>H6</f>
        <v>144000</v>
      </c>
      <c r="I7" s="14"/>
      <c r="J7" s="14"/>
      <c r="K7" s="14"/>
      <c r="L7" s="14"/>
      <c r="M7" s="14"/>
    </row>
    <row r="9" spans="1:13" ht="48" customHeight="1">
      <c r="A9" s="117" t="s">
        <v>195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25.5" customHeight="1">
      <c r="A10" s="193" t="s">
        <v>210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</row>
  </sheetData>
  <sheetProtection/>
  <mergeCells count="11"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2019-11-29T10:42:59Z</cp:lastPrinted>
  <dcterms:created xsi:type="dcterms:W3CDTF">2015-06-05T18:19:34Z</dcterms:created>
  <dcterms:modified xsi:type="dcterms:W3CDTF">2020-12-18T12:42:48Z</dcterms:modified>
  <cp:category/>
  <cp:version/>
  <cp:contentType/>
  <cp:contentStatus/>
</cp:coreProperties>
</file>