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4\Звіт за 9 місяців 2024 р\"/>
    </mc:Choice>
  </mc:AlternateContent>
  <bookViews>
    <workbookView xWindow="0" yWindow="0" windowWidth="24000" windowHeight="9735"/>
  </bookViews>
  <sheets>
    <sheet name="2021" sheetId="3" r:id="rId1"/>
  </sheets>
  <definedNames>
    <definedName name="_xlnm.Print_Area" localSheetId="0">'2021'!$A$1:$L$79</definedName>
  </definedNames>
  <calcPr calcId="152511"/>
</workbook>
</file>

<file path=xl/calcChain.xml><?xml version="1.0" encoding="utf-8"?>
<calcChain xmlns="http://schemas.openxmlformats.org/spreadsheetml/2006/main">
  <c r="C61" i="3" l="1"/>
  <c r="E61" i="3"/>
  <c r="D61" i="3"/>
  <c r="D55" i="3"/>
  <c r="G65" i="3"/>
  <c r="L65" i="3"/>
  <c r="G64" i="3"/>
  <c r="L64" i="3"/>
  <c r="L62" i="3"/>
  <c r="L63" i="3"/>
  <c r="G62" i="3"/>
  <c r="G63" i="3"/>
  <c r="G38" i="3"/>
  <c r="L38" i="3"/>
  <c r="G28" i="3"/>
  <c r="K61" i="3"/>
  <c r="H55" i="3"/>
  <c r="I55" i="3"/>
  <c r="J55" i="3"/>
  <c r="L67" i="3"/>
  <c r="K55" i="3"/>
  <c r="K67" i="3"/>
  <c r="G71" i="3"/>
  <c r="L71" i="3"/>
  <c r="G69" i="3"/>
  <c r="L69" i="3"/>
  <c r="G68" i="3"/>
  <c r="L68" i="3"/>
  <c r="C58" i="3"/>
  <c r="D58" i="3"/>
  <c r="E58" i="3"/>
  <c r="E55" i="3"/>
  <c r="L55" i="3"/>
  <c r="L59" i="3"/>
  <c r="G59" i="3"/>
  <c r="L57" i="3"/>
  <c r="G57" i="3"/>
  <c r="E36" i="3"/>
  <c r="D36" i="3"/>
  <c r="C36" i="3"/>
  <c r="C26" i="3"/>
  <c r="G41" i="3"/>
  <c r="L41" i="3"/>
  <c r="G35" i="3"/>
  <c r="G34" i="3"/>
  <c r="C29" i="3"/>
  <c r="D29" i="3"/>
  <c r="E29" i="3"/>
  <c r="L29" i="3"/>
  <c r="L35" i="3"/>
  <c r="L34" i="3"/>
  <c r="G21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7" i="3"/>
  <c r="L28" i="3"/>
  <c r="L30" i="3"/>
  <c r="L31" i="3"/>
  <c r="L32" i="3"/>
  <c r="L33" i="3"/>
  <c r="L37" i="3"/>
  <c r="L39" i="3"/>
  <c r="L40" i="3"/>
  <c r="L42" i="3"/>
  <c r="L44" i="3"/>
  <c r="L45" i="3"/>
  <c r="L46" i="3"/>
  <c r="L47" i="3"/>
  <c r="L48" i="3"/>
  <c r="L50" i="3"/>
  <c r="L51" i="3"/>
  <c r="L52" i="3"/>
  <c r="L53" i="3"/>
  <c r="L56" i="3"/>
  <c r="L60" i="3"/>
  <c r="L66" i="3"/>
  <c r="L70" i="3"/>
  <c r="L61" i="3"/>
  <c r="F61" i="3"/>
  <c r="C55" i="3"/>
  <c r="C72" i="3"/>
  <c r="E43" i="3"/>
  <c r="E9" i="3"/>
  <c r="G10" i="3"/>
  <c r="G11" i="3"/>
  <c r="G13" i="3"/>
  <c r="G14" i="3"/>
  <c r="G15" i="3"/>
  <c r="G17" i="3"/>
  <c r="G18" i="3"/>
  <c r="G19" i="3"/>
  <c r="G20" i="3"/>
  <c r="G22" i="3"/>
  <c r="G23" i="3"/>
  <c r="G24" i="3"/>
  <c r="G27" i="3"/>
  <c r="G31" i="3"/>
  <c r="G32" i="3"/>
  <c r="G33" i="3"/>
  <c r="G37" i="3"/>
  <c r="G39" i="3"/>
  <c r="G40" i="3"/>
  <c r="G44" i="3"/>
  <c r="G45" i="3"/>
  <c r="G50" i="3"/>
  <c r="G56" i="3"/>
  <c r="G60" i="3"/>
  <c r="G66" i="3"/>
  <c r="G70" i="3"/>
  <c r="K51" i="3"/>
  <c r="K52" i="3"/>
  <c r="D49" i="3"/>
  <c r="E49" i="3"/>
  <c r="C49" i="3"/>
  <c r="F26" i="3"/>
  <c r="C9" i="3"/>
  <c r="K47" i="3"/>
  <c r="K48" i="3"/>
  <c r="J49" i="3"/>
  <c r="L49" i="3"/>
  <c r="I49" i="3"/>
  <c r="K53" i="3"/>
  <c r="J8" i="3"/>
  <c r="J43" i="3"/>
  <c r="L43" i="3"/>
  <c r="J26" i="3"/>
  <c r="L26" i="3"/>
  <c r="I8" i="3"/>
  <c r="K8" i="3"/>
  <c r="I43" i="3"/>
  <c r="K25" i="3"/>
  <c r="E16" i="3"/>
  <c r="L16" i="3"/>
  <c r="L36" i="3"/>
  <c r="H8" i="3"/>
  <c r="H43" i="3"/>
  <c r="H26" i="3"/>
  <c r="H49" i="3"/>
  <c r="H54" i="3"/>
  <c r="H72" i="3"/>
  <c r="D9" i="3"/>
  <c r="G9" i="3"/>
  <c r="E12" i="3"/>
  <c r="G12" i="3"/>
  <c r="D16" i="3"/>
  <c r="D43" i="3"/>
  <c r="G43" i="3"/>
  <c r="C16" i="3"/>
  <c r="C8" i="3"/>
  <c r="C43" i="3"/>
  <c r="J12" i="3"/>
  <c r="L12" i="3"/>
  <c r="H12" i="3"/>
  <c r="C12" i="3"/>
  <c r="F12" i="3"/>
  <c r="F58" i="3"/>
  <c r="D26" i="3"/>
  <c r="E26" i="3"/>
  <c r="L9" i="3"/>
  <c r="G49" i="3"/>
  <c r="G36" i="3"/>
  <c r="C54" i="3"/>
  <c r="G26" i="3"/>
  <c r="G29" i="3"/>
  <c r="G16" i="3"/>
  <c r="E8" i="3"/>
  <c r="L8" i="3"/>
  <c r="D8" i="3"/>
  <c r="E54" i="3"/>
  <c r="D54" i="3"/>
  <c r="G8" i="3"/>
  <c r="G54" i="3"/>
  <c r="K49" i="3"/>
  <c r="K43" i="3"/>
  <c r="I26" i="3"/>
  <c r="I54" i="3"/>
  <c r="I72" i="3"/>
  <c r="J54" i="3"/>
  <c r="J72" i="3"/>
  <c r="G61" i="3"/>
  <c r="L58" i="3"/>
  <c r="E72" i="3"/>
  <c r="G58" i="3"/>
  <c r="G55" i="3"/>
  <c r="D72" i="3"/>
  <c r="K54" i="3"/>
  <c r="K26" i="3"/>
  <c r="K72" i="3"/>
  <c r="L72" i="3"/>
  <c r="L54" i="3"/>
  <c r="G72" i="3"/>
</calcChain>
</file>

<file path=xl/sharedStrings.xml><?xml version="1.0" encoding="utf-8"?>
<sst xmlns="http://schemas.openxmlformats.org/spreadsheetml/2006/main" count="144" uniqueCount="142">
  <si>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</si>
  <si>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</si>
  <si>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Плата за надання інших адміністративних послуг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</si>
  <si>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</si>
  <si>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</si>
  <si>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</si>
  <si>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</si>
  <si>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</si>
  <si>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</si>
  <si>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</si>
  <si>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</si>
  <si>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</si>
  <si>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</si>
  <si>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</si>
  <si>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</si>
  <si>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</si>
  <si>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</si>
  <si>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</si>
  <si>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</si>
  <si>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</si>
  <si>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</si>
  <si>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</si>
  <si>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</si>
  <si>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</si>
  <si>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</si>
  <si>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</si>
  <si>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</si>
  <si>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</si>
  <si>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</si>
  <si>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</si>
  <si>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</si>
  <si>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</si>
  <si>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</si>
  <si>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</si>
  <si>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</si>
  <si>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</si>
  <si>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</si>
  <si>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</si>
  <si>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</si>
  <si>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</si>
  <si>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</si>
  <si>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</si>
  <si>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</si>
  <si>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</si>
  <si>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</si>
  <si>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</si>
  <si>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</si>
  <si>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</si>
  <si>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</si>
  <si>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</si>
  <si>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</si>
  <si>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</si>
  <si>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</si>
  <si>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</si>
  <si>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</si>
  <si>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</si>
  <si>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</si>
  <si>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</si>
  <si>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</si>
  <si>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</si>
  <si>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</si>
  <si>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</si>
  <si>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>21050000</t>
  </si>
  <si>
    <t xml:space="preserve">Плата за розміщення тимчасово вільних коштів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</si>
  <si>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</si>
  <si>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</si>
  <si>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</si>
  <si>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</si>
  <si>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</si>
  <si>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</si>
  <si>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</si>
  <si>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</si>
  <si>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</si>
  <si>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</si>
  <si>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</si>
  <si>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</si>
  <si>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</si>
  <si>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</si>
  <si>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</si>
  <si>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</si>
  <si>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</si>
  <si>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</si>
  <si>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</si>
  <si>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</si>
  <si>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</si>
  <si>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</si>
  <si>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</si>
  <si>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</si>
  <si>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</si>
  <si>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</si>
  <si>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</si>
  <si>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</si>
  <si>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</si>
  <si>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</si>
  <si>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</si>
  <si>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</si>
  <si>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</si>
  <si>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</si>
  <si>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      Начальник фінансового управління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</si>
  <si>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</si>
  <si>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</si>
  <si>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</si>
  <si>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</si>
  <si>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</si>
  <si>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</si>
  <si>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</si>
  <si>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</si>
  <si>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14021900;14031900</t>
  </si>
  <si>
    <t xml:space="preserve">Юлія  САБІЙ </t>
  </si>
  <si>
    <t xml:space="preserve">Сергій ЯМЧУК </t>
  </si>
  <si>
    <t>від "____" _________ 2024 року №_____</t>
  </si>
  <si>
    <t xml:space="preserve">Уточнений бюджет   на 2024 рік </t>
  </si>
  <si>
    <t>22130000</t>
  </si>
  <si>
    <t xml:space="preserve">Орендна плата за водні об"єкти </t>
  </si>
  <si>
    <t>24030000,24060300,24062100,24110900</t>
  </si>
  <si>
    <t>41040400</t>
  </si>
  <si>
    <t xml:space="preserve">інші дотації з місцевого бюджету 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</si>
  <si>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</si>
  <si>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</si>
  <si>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41051200</t>
  </si>
  <si>
    <t>Субвенція з місцевого бюджету на надання державної підтримкиособам з  особливими освітніми потребами за рахунок  відповідної субвенції з державного бюджету</t>
  </si>
  <si>
    <t>41051700</t>
  </si>
  <si>
    <t xml:space="preserve">Субвенція з місцевого бюджету за рахунок залишку  коштів субвенції на надання державної підтримки особам з особливими освітніми потребами, що утворився на початок бюджетного періоду </t>
  </si>
  <si>
    <t>41057700</t>
  </si>
  <si>
    <t xml:space="preserve">Субвенція з місцевого бюджету на виконання окремих заходів з реалізації соціального проекту "Активні парки - локації здорової України"за рахунок відповідної субвенції з державного бюджету </t>
  </si>
  <si>
    <t>41051100</t>
  </si>
  <si>
    <t>Субвенуія з місцевого бюджету за рахунок залишку коштів освітньої субвенції, що утворився на початок бюджетного періоду</t>
  </si>
  <si>
    <t>Звіт про виконання загального та спеціального фонду бюджету Хмельницької міської територіальної громади за  9-ть місяців    2024 року</t>
  </si>
  <si>
    <t>План на 9-ть місяців   2024 року</t>
  </si>
  <si>
    <t>Виконано  за 9-ть місяців     2024 року</t>
  </si>
  <si>
    <t>% виконання до плану на  9-ть місяців   2024 р.</t>
  </si>
  <si>
    <t xml:space="preserve">Виконано за          9-ть місяців   2024 року </t>
  </si>
  <si>
    <t>% виконання до плану на 9-ть місяців  2024 р.</t>
  </si>
  <si>
    <t xml:space="preserve">Разом виконання по загальному та спеціальному фондах за 9-ть місяців  2024 р. </t>
  </si>
  <si>
    <t>22020400</t>
  </si>
  <si>
    <t xml:space="preserve">Плата за ліцензії на провадження грального бізнесу </t>
  </si>
  <si>
    <t>41050400</t>
  </si>
  <si>
    <t>41050500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</si>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</sst>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8" formatCode="#,##0.0"/>
    <numFmt numFmtId="199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theme="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98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98" fontId="26" fillId="0" borderId="0" xfId="0" applyNumberFormat="1" applyFont="1" applyFill="1" applyBorder="1" applyAlignment="1" applyProtection="1">
      <alignment vertical="center"/>
    </xf>
    <xf numFmtId="198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98" fontId="27" fillId="0" borderId="8" xfId="0" applyNumberFormat="1" applyFont="1" applyFill="1" applyBorder="1" applyAlignment="1" applyProtection="1">
      <alignment vertical="center"/>
    </xf>
    <xf numFmtId="198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NumberFormat="1" applyFont="1" applyFill="1" applyBorder="1" applyAlignment="1" applyProtection="1">
      <alignment vertical="center" wrapText="1"/>
    </xf>
    <xf numFmtId="0" fontId="32" fillId="0" borderId="8" xfId="34" applyFont="1" applyFill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98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98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99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98" fontId="38" fillId="0" borderId="8" xfId="0" applyNumberFormat="1" applyFont="1" applyFill="1" applyBorder="1" applyAlignment="1" applyProtection="1">
      <alignment vertical="center"/>
    </xf>
    <xf numFmtId="199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198" fontId="4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98" fontId="38" fillId="0" borderId="13" xfId="0" applyNumberFormat="1" applyFont="1" applyFill="1" applyBorder="1" applyAlignment="1" applyProtection="1">
      <alignment vertical="center"/>
    </xf>
    <xf numFmtId="199" fontId="37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6" xfId="0" applyNumberFormat="1" applyFont="1" applyFill="1" applyBorder="1" applyAlignment="1" applyProtection="1">
      <alignment vertical="center" wrapText="1"/>
    </xf>
    <xf numFmtId="4" fontId="27" fillId="0" borderId="16" xfId="0" applyNumberFormat="1" applyFont="1" applyFill="1" applyBorder="1" applyAlignment="1" applyProtection="1">
      <alignment vertical="center"/>
    </xf>
    <xf numFmtId="198" fontId="30" fillId="0" borderId="16" xfId="0" applyNumberFormat="1" applyFont="1" applyFill="1" applyBorder="1" applyAlignment="1" applyProtection="1">
      <alignment vertical="center"/>
    </xf>
    <xf numFmtId="199" fontId="27" fillId="0" borderId="16" xfId="0" applyNumberFormat="1" applyFont="1" applyFill="1" applyBorder="1" applyAlignment="1" applyProtection="1">
      <alignment vertical="center"/>
    </xf>
    <xf numFmtId="4" fontId="27" fillId="0" borderId="17" xfId="0" applyNumberFormat="1" applyFont="1" applyFill="1" applyBorder="1" applyAlignment="1" applyProtection="1">
      <alignment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70" zoomScaleNormal="70" workbookViewId="0">
      <pane ySplit="7" topLeftCell="A59" activePane="bottomLeft" state="frozen"/>
      <selection pane="bottomLeft" activeCell="B65" sqref="B65"/>
    </sheetView>
  </sheetViews>
  <sheetFormatPr defaultRowHeight="12.75" x14ac:dyDescent="0.2"/>
  <cols>
    <col min="1" max="1" width="11.5703125" style="7" customWidth="1"/>
    <col min="2" max="2" width="70.85546875" style="7" customWidth="1"/>
    <col min="3" max="3" width="22.28515625" style="7" bestFit="1" customWidth="1"/>
    <col min="4" max="4" width="21.5703125" style="7" customWidth="1"/>
    <col min="5" max="5" width="20.85546875" style="7" customWidth="1"/>
    <col min="6" max="6" width="13" style="7" hidden="1" customWidth="1"/>
    <col min="7" max="7" width="16.42578125" style="7" customWidth="1"/>
    <col min="8" max="9" width="18.5703125" style="7" customWidth="1"/>
    <col min="10" max="10" width="19.5703125" style="7" customWidth="1"/>
    <col min="11" max="11" width="16.28515625" style="7" customWidth="1"/>
    <col min="12" max="12" width="21" style="7" customWidth="1"/>
    <col min="13" max="16384" width="9.140625" style="3"/>
  </cols>
  <sheetData>
    <row r="1" spans="1:12" ht="20.25" x14ac:dyDescent="0.2">
      <c r="A1" s="68"/>
      <c r="B1" s="68"/>
      <c r="C1" s="67" t="s">
        <v>60</v>
      </c>
      <c r="D1" s="67"/>
      <c r="E1" s="67"/>
      <c r="F1" s="67"/>
      <c r="G1" s="67"/>
      <c r="H1" s="67"/>
      <c r="I1" s="67"/>
      <c r="J1" s="67"/>
      <c r="K1" s="67"/>
      <c r="L1" s="67"/>
    </row>
    <row r="2" spans="1:12" ht="20.25" x14ac:dyDescent="0.2">
      <c r="A2" s="68"/>
      <c r="B2" s="68"/>
      <c r="C2" s="67" t="s">
        <v>17</v>
      </c>
      <c r="D2" s="67"/>
      <c r="E2" s="67"/>
      <c r="F2" s="67"/>
      <c r="G2" s="67"/>
      <c r="H2" s="67"/>
      <c r="I2" s="67"/>
      <c r="J2" s="67"/>
      <c r="K2" s="67"/>
      <c r="L2" s="67"/>
    </row>
    <row r="3" spans="1:12" ht="42" customHeight="1" x14ac:dyDescent="0.2">
      <c r="A3" s="68"/>
      <c r="B3" s="68"/>
      <c r="C3" s="67" t="s">
        <v>110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ht="43.5" customHeight="1" x14ac:dyDescent="0.2">
      <c r="A4" s="63" t="s">
        <v>127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1" thickBot="1" x14ac:dyDescent="0.25">
      <c r="A5" s="11" t="s">
        <v>56</v>
      </c>
      <c r="B5" s="11"/>
      <c r="C5" s="11"/>
      <c r="D5" s="11"/>
      <c r="E5" s="11"/>
      <c r="F5" s="11"/>
      <c r="G5" s="11"/>
      <c r="I5" s="11"/>
      <c r="J5" s="11"/>
      <c r="K5" s="6" t="s">
        <v>26</v>
      </c>
      <c r="L5" s="11"/>
    </row>
    <row r="6" spans="1:12" ht="23.25" customHeight="1" x14ac:dyDescent="0.2">
      <c r="A6" s="59" t="s">
        <v>6</v>
      </c>
      <c r="B6" s="65" t="s">
        <v>36</v>
      </c>
      <c r="C6" s="64" t="s">
        <v>57</v>
      </c>
      <c r="D6" s="64"/>
      <c r="E6" s="64"/>
      <c r="F6" s="64"/>
      <c r="G6" s="64"/>
      <c r="H6" s="61" t="s">
        <v>58</v>
      </c>
      <c r="I6" s="61"/>
      <c r="J6" s="61"/>
      <c r="K6" s="61"/>
      <c r="L6" s="18"/>
    </row>
    <row r="7" spans="1:12" ht="119.25" customHeight="1" x14ac:dyDescent="0.2">
      <c r="A7" s="60"/>
      <c r="B7" s="66"/>
      <c r="C7" s="1" t="s">
        <v>111</v>
      </c>
      <c r="D7" s="1" t="s">
        <v>128</v>
      </c>
      <c r="E7" s="1" t="s">
        <v>129</v>
      </c>
      <c r="F7" s="1" t="s">
        <v>27</v>
      </c>
      <c r="G7" s="1" t="s">
        <v>130</v>
      </c>
      <c r="H7" s="1" t="s">
        <v>111</v>
      </c>
      <c r="I7" s="1" t="s">
        <v>128</v>
      </c>
      <c r="J7" s="1" t="s">
        <v>131</v>
      </c>
      <c r="K7" s="1" t="s">
        <v>132</v>
      </c>
      <c r="L7" s="19" t="s">
        <v>133</v>
      </c>
    </row>
    <row r="8" spans="1:12" s="4" customFormat="1" ht="18.75" x14ac:dyDescent="0.2">
      <c r="A8" s="20">
        <v>10000000</v>
      </c>
      <c r="B8" s="21" t="s">
        <v>7</v>
      </c>
      <c r="C8" s="38">
        <f>SUM(C9,C15,C16,C23,C24,C25)</f>
        <v>3278482765</v>
      </c>
      <c r="D8" s="38">
        <f>SUM(D9,D15,D16,D23,D24,D25)</f>
        <v>2435021595</v>
      </c>
      <c r="E8" s="38">
        <f>SUM(E9,E15,E16,E23,E24,E25)</f>
        <v>2502158193.9999995</v>
      </c>
      <c r="F8" s="23">
        <v>91.8</v>
      </c>
      <c r="G8" s="40">
        <f>E8/D8*100</f>
        <v>102.75712540446689</v>
      </c>
      <c r="H8" s="38">
        <f>SUM(H25)</f>
        <v>1200000</v>
      </c>
      <c r="I8" s="38">
        <f>SUM(I25)</f>
        <v>988550</v>
      </c>
      <c r="J8" s="38">
        <f>SUM(J25)</f>
        <v>1894511</v>
      </c>
      <c r="K8" s="40">
        <f>J8/I8*100</f>
        <v>191.6454402913358</v>
      </c>
      <c r="L8" s="41">
        <f t="shared" ref="L8:L72" si="0">SUM(E8,J8)</f>
        <v>2504052704.9999995</v>
      </c>
    </row>
    <row r="9" spans="1:12" s="5" customFormat="1" ht="37.5" x14ac:dyDescent="0.2">
      <c r="A9" s="20">
        <v>11000000</v>
      </c>
      <c r="B9" s="24" t="s">
        <v>20</v>
      </c>
      <c r="C9" s="38">
        <f>SUM(C10:C11)</f>
        <v>1878737665</v>
      </c>
      <c r="D9" s="38">
        <f>SUM(D10:D11)</f>
        <v>1368941920</v>
      </c>
      <c r="E9" s="38">
        <f>SUM(E10:E11)</f>
        <v>1448907455.1899998</v>
      </c>
      <c r="F9" s="23">
        <v>88.2</v>
      </c>
      <c r="G9" s="40">
        <f t="shared" ref="G9:G72" si="1">E9/D9*100</f>
        <v>105.84141182483475</v>
      </c>
      <c r="H9" s="38"/>
      <c r="I9" s="38"/>
      <c r="J9" s="38"/>
      <c r="K9" s="40"/>
      <c r="L9" s="41">
        <f t="shared" si="0"/>
        <v>1448907455.1899998</v>
      </c>
    </row>
    <row r="10" spans="1:12" ht="18.75" x14ac:dyDescent="0.2">
      <c r="A10" s="20">
        <v>11010000</v>
      </c>
      <c r="B10" s="21" t="s">
        <v>32</v>
      </c>
      <c r="C10" s="38">
        <v>1877037665</v>
      </c>
      <c r="D10" s="38">
        <v>1367884120</v>
      </c>
      <c r="E10" s="38">
        <v>1446977474.0799999</v>
      </c>
      <c r="F10" s="22">
        <v>106.6</v>
      </c>
      <c r="G10" s="40">
        <f t="shared" si="1"/>
        <v>105.78216772338874</v>
      </c>
      <c r="H10" s="38"/>
      <c r="I10" s="38"/>
      <c r="J10" s="38"/>
      <c r="K10" s="40"/>
      <c r="L10" s="41">
        <f t="shared" si="0"/>
        <v>1446977474.0799999</v>
      </c>
    </row>
    <row r="11" spans="1:12" ht="39.75" customHeight="1" x14ac:dyDescent="0.2">
      <c r="A11" s="20">
        <v>11020000</v>
      </c>
      <c r="B11" s="21" t="s">
        <v>59</v>
      </c>
      <c r="C11" s="38">
        <v>1700000</v>
      </c>
      <c r="D11" s="38">
        <v>1057800</v>
      </c>
      <c r="E11" s="38">
        <v>1929981.11</v>
      </c>
      <c r="F11" s="22">
        <v>80.7</v>
      </c>
      <c r="G11" s="40">
        <f t="shared" si="1"/>
        <v>182.45236434108529</v>
      </c>
      <c r="H11" s="38"/>
      <c r="I11" s="38"/>
      <c r="J11" s="38"/>
      <c r="K11" s="40"/>
      <c r="L11" s="41">
        <f t="shared" si="0"/>
        <v>1929981.11</v>
      </c>
    </row>
    <row r="12" spans="1:12" s="5" customFormat="1" ht="1.5" hidden="1" customHeight="1" x14ac:dyDescent="0.2">
      <c r="A12" s="25" t="s">
        <v>13</v>
      </c>
      <c r="B12" s="24" t="s">
        <v>21</v>
      </c>
      <c r="C12" s="39">
        <f t="shared" ref="C12:J12" si="2">SUM(C13:C14)</f>
        <v>0</v>
      </c>
      <c r="D12" s="39"/>
      <c r="E12" s="39">
        <f>SUM(E13:E14)</f>
        <v>0</v>
      </c>
      <c r="F12" s="23">
        <f t="shared" si="2"/>
        <v>103.8</v>
      </c>
      <c r="G12" s="40" t="e">
        <f t="shared" si="1"/>
        <v>#DIV/0!</v>
      </c>
      <c r="H12" s="38">
        <f t="shared" si="2"/>
        <v>0</v>
      </c>
      <c r="I12" s="38"/>
      <c r="J12" s="38">
        <f t="shared" si="2"/>
        <v>0</v>
      </c>
      <c r="K12" s="40"/>
      <c r="L12" s="41">
        <f t="shared" si="0"/>
        <v>0</v>
      </c>
    </row>
    <row r="13" spans="1:12" ht="18.75" hidden="1" x14ac:dyDescent="0.2">
      <c r="A13" s="25" t="s">
        <v>22</v>
      </c>
      <c r="B13" s="24" t="s">
        <v>23</v>
      </c>
      <c r="C13" s="38"/>
      <c r="D13" s="38"/>
      <c r="E13" s="38">
        <v>0</v>
      </c>
      <c r="F13" s="22"/>
      <c r="G13" s="40" t="e">
        <f t="shared" si="1"/>
        <v>#DIV/0!</v>
      </c>
      <c r="H13" s="38"/>
      <c r="I13" s="38"/>
      <c r="J13" s="38"/>
      <c r="K13" s="40"/>
      <c r="L13" s="41">
        <f t="shared" si="0"/>
        <v>0</v>
      </c>
    </row>
    <row r="14" spans="1:12" ht="18.75" hidden="1" x14ac:dyDescent="0.2">
      <c r="A14" s="25" t="s">
        <v>28</v>
      </c>
      <c r="B14" s="24" t="s">
        <v>29</v>
      </c>
      <c r="C14" s="38"/>
      <c r="D14" s="38"/>
      <c r="E14" s="38"/>
      <c r="F14" s="22">
        <v>103.8</v>
      </c>
      <c r="G14" s="40" t="e">
        <f t="shared" si="1"/>
        <v>#DIV/0!</v>
      </c>
      <c r="H14" s="38"/>
      <c r="I14" s="38"/>
      <c r="J14" s="38"/>
      <c r="K14" s="40"/>
      <c r="L14" s="41">
        <f t="shared" si="0"/>
        <v>0</v>
      </c>
    </row>
    <row r="15" spans="1:12" ht="37.5" x14ac:dyDescent="0.2">
      <c r="A15" s="25" t="s">
        <v>83</v>
      </c>
      <c r="B15" s="24" t="s">
        <v>84</v>
      </c>
      <c r="C15" s="38">
        <v>1000000</v>
      </c>
      <c r="D15" s="38">
        <v>808970</v>
      </c>
      <c r="E15" s="38">
        <v>518817.33</v>
      </c>
      <c r="F15" s="22"/>
      <c r="G15" s="40">
        <f t="shared" si="1"/>
        <v>64.133074156025557</v>
      </c>
      <c r="H15" s="38"/>
      <c r="I15" s="38"/>
      <c r="J15" s="38"/>
      <c r="K15" s="40"/>
      <c r="L15" s="41">
        <f t="shared" si="0"/>
        <v>518817.33</v>
      </c>
    </row>
    <row r="16" spans="1:12" ht="19.5" x14ac:dyDescent="0.2">
      <c r="A16" s="25" t="s">
        <v>72</v>
      </c>
      <c r="B16" s="26" t="s">
        <v>38</v>
      </c>
      <c r="C16" s="38">
        <f>SUM(C17:C22)</f>
        <v>998530100</v>
      </c>
      <c r="D16" s="38">
        <f>SUM(D17:D22)</f>
        <v>778257040</v>
      </c>
      <c r="E16" s="38">
        <f>SUM(E17:E22)</f>
        <v>804714079.17000008</v>
      </c>
      <c r="F16" s="22">
        <v>168.4</v>
      </c>
      <c r="G16" s="40">
        <f t="shared" si="1"/>
        <v>103.39952455425268</v>
      </c>
      <c r="H16" s="38"/>
      <c r="I16" s="38"/>
      <c r="J16" s="38"/>
      <c r="K16" s="40"/>
      <c r="L16" s="41">
        <f t="shared" si="0"/>
        <v>804714079.17000008</v>
      </c>
    </row>
    <row r="17" spans="1:12" ht="37.5" x14ac:dyDescent="0.2">
      <c r="A17" s="20" t="s">
        <v>44</v>
      </c>
      <c r="B17" s="24" t="s">
        <v>34</v>
      </c>
      <c r="C17" s="38">
        <v>85400000</v>
      </c>
      <c r="D17" s="38">
        <v>82005425</v>
      </c>
      <c r="E17" s="38">
        <v>75289399.260000005</v>
      </c>
      <c r="F17" s="22"/>
      <c r="G17" s="40">
        <f t="shared" si="1"/>
        <v>91.810266528098609</v>
      </c>
      <c r="H17" s="38"/>
      <c r="I17" s="38"/>
      <c r="J17" s="38"/>
      <c r="K17" s="40"/>
      <c r="L17" s="41">
        <f t="shared" si="0"/>
        <v>75289399.260000005</v>
      </c>
    </row>
    <row r="18" spans="1:12" ht="37.5" x14ac:dyDescent="0.2">
      <c r="A18" s="20" t="s">
        <v>45</v>
      </c>
      <c r="B18" s="24" t="s">
        <v>39</v>
      </c>
      <c r="C18" s="38">
        <v>232215000</v>
      </c>
      <c r="D18" s="38">
        <v>173826220</v>
      </c>
      <c r="E18" s="38">
        <v>185839207.87</v>
      </c>
      <c r="F18" s="22"/>
      <c r="G18" s="40">
        <f t="shared" si="1"/>
        <v>106.91091819749634</v>
      </c>
      <c r="H18" s="38"/>
      <c r="I18" s="38"/>
      <c r="J18" s="38"/>
      <c r="K18" s="40"/>
      <c r="L18" s="41">
        <f t="shared" si="0"/>
        <v>185839207.87</v>
      </c>
    </row>
    <row r="19" spans="1:12" ht="18.75" x14ac:dyDescent="0.2">
      <c r="A19" s="25" t="s">
        <v>42</v>
      </c>
      <c r="B19" s="24" t="s">
        <v>40</v>
      </c>
      <c r="C19" s="38">
        <v>1500000</v>
      </c>
      <c r="D19" s="38">
        <v>1109725</v>
      </c>
      <c r="E19" s="38">
        <v>2746823.46</v>
      </c>
      <c r="F19" s="22"/>
      <c r="G19" s="40">
        <f t="shared" si="1"/>
        <v>247.52289621302577</v>
      </c>
      <c r="H19" s="38"/>
      <c r="I19" s="38"/>
      <c r="J19" s="38"/>
      <c r="K19" s="40"/>
      <c r="L19" s="41">
        <f t="shared" si="0"/>
        <v>2746823.46</v>
      </c>
    </row>
    <row r="20" spans="1:12" ht="37.5" x14ac:dyDescent="0.2">
      <c r="A20" s="20" t="s">
        <v>43</v>
      </c>
      <c r="B20" s="24" t="s">
        <v>41</v>
      </c>
      <c r="C20" s="38">
        <v>2215000</v>
      </c>
      <c r="D20" s="38">
        <v>1365800</v>
      </c>
      <c r="E20" s="38">
        <v>1412379.46</v>
      </c>
      <c r="F20" s="22"/>
      <c r="G20" s="40">
        <f t="shared" si="1"/>
        <v>103.41041587348074</v>
      </c>
      <c r="H20" s="38"/>
      <c r="I20" s="38"/>
      <c r="J20" s="38"/>
      <c r="K20" s="40"/>
      <c r="L20" s="41">
        <f t="shared" si="0"/>
        <v>1412379.46</v>
      </c>
    </row>
    <row r="21" spans="1:12" ht="18.75" x14ac:dyDescent="0.2">
      <c r="A21" s="20">
        <v>1802000</v>
      </c>
      <c r="B21" s="24" t="s">
        <v>85</v>
      </c>
      <c r="C21" s="38">
        <v>500000</v>
      </c>
      <c r="D21" s="38">
        <v>355000</v>
      </c>
      <c r="E21" s="38">
        <v>181577.27</v>
      </c>
      <c r="F21" s="22"/>
      <c r="G21" s="40">
        <f t="shared" si="1"/>
        <v>51.148526760563371</v>
      </c>
      <c r="H21" s="38"/>
      <c r="I21" s="38"/>
      <c r="J21" s="38"/>
      <c r="K21" s="40"/>
      <c r="L21" s="41">
        <f t="shared" si="0"/>
        <v>181577.27</v>
      </c>
    </row>
    <row r="22" spans="1:12" ht="37.5" x14ac:dyDescent="0.2">
      <c r="A22" s="20" t="s">
        <v>46</v>
      </c>
      <c r="B22" s="24" t="s">
        <v>96</v>
      </c>
      <c r="C22" s="38">
        <v>676700100</v>
      </c>
      <c r="D22" s="38">
        <v>519594870</v>
      </c>
      <c r="E22" s="38">
        <v>539244691.85000002</v>
      </c>
      <c r="F22" s="22"/>
      <c r="G22" s="40">
        <f t="shared" si="1"/>
        <v>103.78175824753622</v>
      </c>
      <c r="H22" s="38"/>
      <c r="I22" s="38"/>
      <c r="J22" s="38"/>
      <c r="K22" s="40"/>
      <c r="L22" s="41">
        <f t="shared" si="0"/>
        <v>539244691.85000002</v>
      </c>
    </row>
    <row r="23" spans="1:12" ht="37.5" x14ac:dyDescent="0.2">
      <c r="A23" s="20">
        <v>14040000</v>
      </c>
      <c r="B23" s="27" t="s">
        <v>49</v>
      </c>
      <c r="C23" s="38">
        <v>305000000</v>
      </c>
      <c r="D23" s="38">
        <v>216199810</v>
      </c>
      <c r="E23" s="38">
        <v>159080593.49000001</v>
      </c>
      <c r="F23" s="22"/>
      <c r="G23" s="40">
        <f t="shared" si="1"/>
        <v>73.580357674689907</v>
      </c>
      <c r="H23" s="38"/>
      <c r="I23" s="38"/>
      <c r="J23" s="38"/>
      <c r="K23" s="40"/>
      <c r="L23" s="41">
        <f t="shared" si="0"/>
        <v>159080593.49000001</v>
      </c>
    </row>
    <row r="24" spans="1:12" ht="45" customHeight="1" x14ac:dyDescent="0.2">
      <c r="A24" s="20" t="s">
        <v>107</v>
      </c>
      <c r="B24" s="27" t="s">
        <v>61</v>
      </c>
      <c r="C24" s="38">
        <v>95215000</v>
      </c>
      <c r="D24" s="38">
        <v>70813855</v>
      </c>
      <c r="E24" s="38">
        <v>88937248.819999993</v>
      </c>
      <c r="F24" s="22"/>
      <c r="G24" s="40">
        <f t="shared" si="1"/>
        <v>125.59300552130652</v>
      </c>
      <c r="H24" s="38"/>
      <c r="I24" s="38"/>
      <c r="J24" s="38"/>
      <c r="K24" s="40"/>
      <c r="L24" s="41">
        <f t="shared" si="0"/>
        <v>88937248.819999993</v>
      </c>
    </row>
    <row r="25" spans="1:12" ht="18.75" x14ac:dyDescent="0.2">
      <c r="A25" s="20">
        <v>19010000</v>
      </c>
      <c r="B25" s="27" t="s">
        <v>30</v>
      </c>
      <c r="C25" s="38"/>
      <c r="D25" s="38"/>
      <c r="E25" s="38"/>
      <c r="F25" s="22"/>
      <c r="G25" s="40"/>
      <c r="H25" s="38">
        <v>1200000</v>
      </c>
      <c r="I25" s="38">
        <v>988550</v>
      </c>
      <c r="J25" s="38">
        <v>1894511</v>
      </c>
      <c r="K25" s="40">
        <f>J25/I25*100</f>
        <v>191.6454402913358</v>
      </c>
      <c r="L25" s="41">
        <f t="shared" si="0"/>
        <v>1894511</v>
      </c>
    </row>
    <row r="26" spans="1:12" s="4" customFormat="1" ht="18.75" x14ac:dyDescent="0.2">
      <c r="A26" s="25" t="s">
        <v>73</v>
      </c>
      <c r="B26" s="21" t="s">
        <v>8</v>
      </c>
      <c r="C26" s="38">
        <f>SUM(C27,C28,C29,C36,,C43)</f>
        <v>129147600</v>
      </c>
      <c r="D26" s="38">
        <f>SUM(D27,D28,D29,D36,,D43)</f>
        <v>93278310</v>
      </c>
      <c r="E26" s="38">
        <f>SUM(E27,E28,E29,E36,,E43)</f>
        <v>105697389.25</v>
      </c>
      <c r="F26" s="38">
        <f>SUM(F27,F28,F29,F36,F40)</f>
        <v>325.60000000000002</v>
      </c>
      <c r="G26" s="40">
        <f t="shared" si="1"/>
        <v>113.31400542098157</v>
      </c>
      <c r="H26" s="38">
        <f>SUM(H43)</f>
        <v>232345176</v>
      </c>
      <c r="I26" s="38">
        <f>SUM(I43)</f>
        <v>174612414</v>
      </c>
      <c r="J26" s="38">
        <f>SUM(J43,J42)</f>
        <v>239520110.94999999</v>
      </c>
      <c r="K26" s="40">
        <f>J26/I26*100</f>
        <v>137.17244121600655</v>
      </c>
      <c r="L26" s="41">
        <f t="shared" si="0"/>
        <v>345217500.19999999</v>
      </c>
    </row>
    <row r="27" spans="1:12" ht="69" customHeight="1" x14ac:dyDescent="0.2">
      <c r="A27" s="25" t="s">
        <v>1</v>
      </c>
      <c r="B27" s="28" t="s">
        <v>0</v>
      </c>
      <c r="C27" s="38">
        <v>2500000</v>
      </c>
      <c r="D27" s="38">
        <v>2012200</v>
      </c>
      <c r="E27" s="38">
        <v>1222356.52</v>
      </c>
      <c r="F27" s="22">
        <v>31.3</v>
      </c>
      <c r="G27" s="40">
        <f t="shared" si="1"/>
        <v>60.747267667229899</v>
      </c>
      <c r="H27" s="38"/>
      <c r="I27" s="38"/>
      <c r="J27" s="38"/>
      <c r="K27" s="40"/>
      <c r="L27" s="41">
        <f t="shared" si="0"/>
        <v>1222356.52</v>
      </c>
    </row>
    <row r="28" spans="1:12" ht="30.75" customHeight="1" x14ac:dyDescent="0.2">
      <c r="A28" s="25" t="s">
        <v>62</v>
      </c>
      <c r="B28" s="28" t="s">
        <v>63</v>
      </c>
      <c r="C28" s="38">
        <v>13900000</v>
      </c>
      <c r="D28" s="38">
        <v>13900000</v>
      </c>
      <c r="E28" s="38">
        <v>13955800.279999999</v>
      </c>
      <c r="F28" s="22"/>
      <c r="G28" s="40">
        <f t="shared" si="1"/>
        <v>100.40144086330936</v>
      </c>
      <c r="H28" s="38"/>
      <c r="I28" s="38"/>
      <c r="J28" s="38"/>
      <c r="K28" s="40"/>
      <c r="L28" s="41">
        <f t="shared" si="0"/>
        <v>13955800.279999999</v>
      </c>
    </row>
    <row r="29" spans="1:12" ht="30.75" customHeight="1" x14ac:dyDescent="0.2">
      <c r="A29" s="25" t="s">
        <v>74</v>
      </c>
      <c r="B29" s="24" t="s">
        <v>10</v>
      </c>
      <c r="C29" s="38">
        <f>SUM(C31:C35)</f>
        <v>25235000</v>
      </c>
      <c r="D29" s="38">
        <f>SUM(D31:D35)</f>
        <v>18803450</v>
      </c>
      <c r="E29" s="38">
        <f>SUM(E30:E35)</f>
        <v>19734976.440000001</v>
      </c>
      <c r="F29" s="23">
        <v>110.4</v>
      </c>
      <c r="G29" s="40">
        <f t="shared" si="1"/>
        <v>104.95401875719617</v>
      </c>
      <c r="H29" s="38"/>
      <c r="I29" s="38"/>
      <c r="J29" s="38"/>
      <c r="K29" s="40"/>
      <c r="L29" s="41">
        <f t="shared" si="0"/>
        <v>19734976.440000001</v>
      </c>
    </row>
    <row r="30" spans="1:12" ht="30.75" customHeight="1" x14ac:dyDescent="0.2">
      <c r="A30" s="25" t="s">
        <v>86</v>
      </c>
      <c r="B30" s="24" t="s">
        <v>87</v>
      </c>
      <c r="C30" s="38"/>
      <c r="D30" s="38"/>
      <c r="E30" s="38">
        <v>87532.12</v>
      </c>
      <c r="F30" s="23"/>
      <c r="G30" s="40"/>
      <c r="H30" s="38"/>
      <c r="I30" s="38"/>
      <c r="J30" s="38"/>
      <c r="K30" s="40"/>
      <c r="L30" s="41">
        <f t="shared" si="0"/>
        <v>87532.12</v>
      </c>
    </row>
    <row r="31" spans="1:12" ht="75" customHeight="1" x14ac:dyDescent="0.2">
      <c r="A31" s="20" t="s">
        <v>99</v>
      </c>
      <c r="B31" s="24" t="s">
        <v>33</v>
      </c>
      <c r="C31" s="38">
        <v>1055000</v>
      </c>
      <c r="D31" s="38">
        <v>786220</v>
      </c>
      <c r="E31" s="38">
        <v>1024022.83</v>
      </c>
      <c r="F31" s="22">
        <v>83.8</v>
      </c>
      <c r="G31" s="40">
        <f t="shared" si="1"/>
        <v>130.24634707842588</v>
      </c>
      <c r="H31" s="38"/>
      <c r="I31" s="38"/>
      <c r="J31" s="38"/>
      <c r="K31" s="40"/>
      <c r="L31" s="41">
        <f t="shared" si="0"/>
        <v>1024022.83</v>
      </c>
    </row>
    <row r="32" spans="1:12" ht="30.75" customHeight="1" x14ac:dyDescent="0.2">
      <c r="A32" s="25" t="s">
        <v>5</v>
      </c>
      <c r="B32" s="24" t="s">
        <v>64</v>
      </c>
      <c r="C32" s="38">
        <v>5500000</v>
      </c>
      <c r="D32" s="38">
        <v>3987810</v>
      </c>
      <c r="E32" s="38">
        <v>4521035.9400000004</v>
      </c>
      <c r="F32" s="22"/>
      <c r="G32" s="40">
        <f t="shared" si="1"/>
        <v>113.37139783490187</v>
      </c>
      <c r="H32" s="38"/>
      <c r="I32" s="38"/>
      <c r="J32" s="38"/>
      <c r="K32" s="40"/>
      <c r="L32" s="41">
        <f t="shared" si="0"/>
        <v>4521035.9400000004</v>
      </c>
    </row>
    <row r="33" spans="1:12" ht="30.75" customHeight="1" x14ac:dyDescent="0.2">
      <c r="A33" s="25" t="s">
        <v>88</v>
      </c>
      <c r="B33" s="24" t="s">
        <v>89</v>
      </c>
      <c r="C33" s="38">
        <v>18000000</v>
      </c>
      <c r="D33" s="38">
        <v>13520200</v>
      </c>
      <c r="E33" s="38">
        <v>13433621.140000001</v>
      </c>
      <c r="F33" s="22"/>
      <c r="G33" s="40">
        <f t="shared" si="1"/>
        <v>99.359633289448396</v>
      </c>
      <c r="H33" s="38"/>
      <c r="I33" s="38"/>
      <c r="J33" s="38"/>
      <c r="K33" s="40"/>
      <c r="L33" s="41">
        <f t="shared" si="0"/>
        <v>13433621.140000001</v>
      </c>
    </row>
    <row r="34" spans="1:12" ht="60.75" customHeight="1" x14ac:dyDescent="0.2">
      <c r="A34" s="25" t="s">
        <v>103</v>
      </c>
      <c r="B34" s="24" t="s">
        <v>105</v>
      </c>
      <c r="C34" s="38">
        <v>650000</v>
      </c>
      <c r="D34" s="38">
        <v>479220</v>
      </c>
      <c r="E34" s="38">
        <v>585145.39</v>
      </c>
      <c r="F34" s="22"/>
      <c r="G34" s="40">
        <f t="shared" si="1"/>
        <v>122.10370810901048</v>
      </c>
      <c r="H34" s="38"/>
      <c r="I34" s="38"/>
      <c r="J34" s="38"/>
      <c r="K34" s="40"/>
      <c r="L34" s="41">
        <f t="shared" si="0"/>
        <v>585145.39</v>
      </c>
    </row>
    <row r="35" spans="1:12" ht="88.5" customHeight="1" x14ac:dyDescent="0.2">
      <c r="A35" s="25" t="s">
        <v>104</v>
      </c>
      <c r="B35" s="24" t="s">
        <v>106</v>
      </c>
      <c r="C35" s="38">
        <v>30000</v>
      </c>
      <c r="D35" s="38">
        <v>30000</v>
      </c>
      <c r="E35" s="38">
        <v>83619.02</v>
      </c>
      <c r="F35" s="22"/>
      <c r="G35" s="40">
        <f t="shared" si="1"/>
        <v>278.73006666666669</v>
      </c>
      <c r="H35" s="38"/>
      <c r="I35" s="38"/>
      <c r="J35" s="38"/>
      <c r="K35" s="40"/>
      <c r="L35" s="41">
        <f t="shared" si="0"/>
        <v>83619.02</v>
      </c>
    </row>
    <row r="36" spans="1:12" s="5" customFormat="1" ht="40.5" customHeight="1" x14ac:dyDescent="0.2">
      <c r="A36" s="25" t="s">
        <v>75</v>
      </c>
      <c r="B36" s="24" t="s">
        <v>9</v>
      </c>
      <c r="C36" s="38">
        <f>SUM(C37:C41)</f>
        <v>72212600</v>
      </c>
      <c r="D36" s="38">
        <f>SUM(D37:D41)</f>
        <v>52129905</v>
      </c>
      <c r="E36" s="38">
        <f>SUM(E37:E41)</f>
        <v>53740183.049999997</v>
      </c>
      <c r="F36" s="23">
        <v>98.9</v>
      </c>
      <c r="G36" s="40">
        <f t="shared" si="1"/>
        <v>103.08897177157716</v>
      </c>
      <c r="H36" s="38"/>
      <c r="I36" s="38"/>
      <c r="J36" s="38"/>
      <c r="K36" s="40"/>
      <c r="L36" s="41">
        <f t="shared" si="0"/>
        <v>53740183.049999997</v>
      </c>
    </row>
    <row r="37" spans="1:12" s="5" customFormat="1" ht="40.5" customHeight="1" x14ac:dyDescent="0.2">
      <c r="A37" s="25" t="s">
        <v>90</v>
      </c>
      <c r="B37" s="24" t="s">
        <v>2</v>
      </c>
      <c r="C37" s="38">
        <v>45150000</v>
      </c>
      <c r="D37" s="38">
        <v>32281355</v>
      </c>
      <c r="E37" s="38">
        <v>32595186.489999998</v>
      </c>
      <c r="F37" s="23"/>
      <c r="G37" s="40">
        <f t="shared" si="1"/>
        <v>100.97217570328134</v>
      </c>
      <c r="H37" s="38"/>
      <c r="I37" s="38"/>
      <c r="J37" s="38"/>
      <c r="K37" s="40"/>
      <c r="L37" s="41">
        <f t="shared" si="0"/>
        <v>32595186.489999998</v>
      </c>
    </row>
    <row r="38" spans="1:12" s="5" customFormat="1" ht="40.5" customHeight="1" x14ac:dyDescent="0.2">
      <c r="A38" s="25" t="s">
        <v>134</v>
      </c>
      <c r="B38" s="24" t="s">
        <v>135</v>
      </c>
      <c r="C38" s="38">
        <v>1005000</v>
      </c>
      <c r="D38" s="38">
        <v>1005000</v>
      </c>
      <c r="E38" s="38">
        <v>1005000</v>
      </c>
      <c r="F38" s="23"/>
      <c r="G38" s="40">
        <f t="shared" si="1"/>
        <v>100</v>
      </c>
      <c r="H38" s="38"/>
      <c r="I38" s="38"/>
      <c r="J38" s="38"/>
      <c r="K38" s="40"/>
      <c r="L38" s="41">
        <f t="shared" si="0"/>
        <v>1005000</v>
      </c>
    </row>
    <row r="39" spans="1:12" ht="37.5" x14ac:dyDescent="0.2">
      <c r="A39" s="25" t="s">
        <v>3</v>
      </c>
      <c r="B39" s="24" t="s">
        <v>15</v>
      </c>
      <c r="C39" s="38">
        <v>25486600</v>
      </c>
      <c r="D39" s="38">
        <v>18407400</v>
      </c>
      <c r="E39" s="38">
        <v>19581963.219999999</v>
      </c>
      <c r="F39" s="22">
        <v>98.3</v>
      </c>
      <c r="G39" s="40">
        <f t="shared" si="1"/>
        <v>106.38092951747666</v>
      </c>
      <c r="H39" s="38"/>
      <c r="I39" s="38"/>
      <c r="J39" s="38"/>
      <c r="K39" s="40"/>
      <c r="L39" s="41">
        <f t="shared" si="0"/>
        <v>19581963.219999999</v>
      </c>
    </row>
    <row r="40" spans="1:12" ht="18.75" x14ac:dyDescent="0.2">
      <c r="A40" s="25" t="s">
        <v>4</v>
      </c>
      <c r="B40" s="24" t="s">
        <v>18</v>
      </c>
      <c r="C40" s="38">
        <v>510000</v>
      </c>
      <c r="D40" s="38">
        <v>375150</v>
      </c>
      <c r="E40" s="38">
        <v>519100.14</v>
      </c>
      <c r="F40" s="22">
        <v>85</v>
      </c>
      <c r="G40" s="40">
        <f t="shared" si="1"/>
        <v>138.37135545781686</v>
      </c>
      <c r="H40" s="38"/>
      <c r="I40" s="38"/>
      <c r="J40" s="38"/>
      <c r="K40" s="40"/>
      <c r="L40" s="41">
        <f t="shared" si="0"/>
        <v>519100.14</v>
      </c>
    </row>
    <row r="41" spans="1:12" ht="18.75" x14ac:dyDescent="0.2">
      <c r="A41" s="25" t="s">
        <v>112</v>
      </c>
      <c r="B41" s="24" t="s">
        <v>113</v>
      </c>
      <c r="C41" s="38">
        <v>61000</v>
      </c>
      <c r="D41" s="38">
        <v>61000</v>
      </c>
      <c r="E41" s="38">
        <v>38933.199999999997</v>
      </c>
      <c r="F41" s="22"/>
      <c r="G41" s="40">
        <f t="shared" si="1"/>
        <v>63.824918032786883</v>
      </c>
      <c r="H41" s="38"/>
      <c r="I41" s="38"/>
      <c r="J41" s="38"/>
      <c r="K41" s="40"/>
      <c r="L41" s="41">
        <f t="shared" si="0"/>
        <v>38933.199999999997</v>
      </c>
    </row>
    <row r="42" spans="1:12" ht="46.5" customHeight="1" x14ac:dyDescent="0.2">
      <c r="A42" s="25" t="s">
        <v>94</v>
      </c>
      <c r="B42" s="24" t="s">
        <v>95</v>
      </c>
      <c r="C42" s="38"/>
      <c r="D42" s="38"/>
      <c r="E42" s="38"/>
      <c r="F42" s="22"/>
      <c r="G42" s="40"/>
      <c r="H42" s="38"/>
      <c r="I42" s="38"/>
      <c r="J42" s="38">
        <v>10750.76</v>
      </c>
      <c r="K42" s="40"/>
      <c r="L42" s="41">
        <f t="shared" si="0"/>
        <v>10750.76</v>
      </c>
    </row>
    <row r="43" spans="1:12" ht="18.75" x14ac:dyDescent="0.2">
      <c r="A43" s="25" t="s">
        <v>76</v>
      </c>
      <c r="B43" s="24" t="s">
        <v>48</v>
      </c>
      <c r="C43" s="38">
        <f>SUM(C44:C47)</f>
        <v>15300000</v>
      </c>
      <c r="D43" s="38">
        <f>SUM(D44:D47)</f>
        <v>6432755</v>
      </c>
      <c r="E43" s="38">
        <f>SUM(E44:E47)</f>
        <v>17044072.960000001</v>
      </c>
      <c r="F43" s="22">
        <v>585.9</v>
      </c>
      <c r="G43" s="40">
        <f t="shared" si="1"/>
        <v>264.95759530714287</v>
      </c>
      <c r="H43" s="38">
        <f>SUM(H44:H48)</f>
        <v>232345176</v>
      </c>
      <c r="I43" s="38">
        <f>SUM(I44:I48)</f>
        <v>174612414</v>
      </c>
      <c r="J43" s="38">
        <f>SUM(J44:J48)</f>
        <v>239509360.19</v>
      </c>
      <c r="K43" s="40">
        <f>J43/I43*100</f>
        <v>137.16628428835534</v>
      </c>
      <c r="L43" s="41">
        <f t="shared" si="0"/>
        <v>256553433.15000001</v>
      </c>
    </row>
    <row r="44" spans="1:12" ht="93.75" x14ac:dyDescent="0.2">
      <c r="A44" s="20" t="s">
        <v>114</v>
      </c>
      <c r="B44" s="24" t="s">
        <v>11</v>
      </c>
      <c r="C44" s="38">
        <v>13000000</v>
      </c>
      <c r="D44" s="38">
        <v>4439250</v>
      </c>
      <c r="E44" s="38">
        <v>14598581.35</v>
      </c>
      <c r="F44" s="22"/>
      <c r="G44" s="40">
        <f t="shared" si="1"/>
        <v>328.85242664864558</v>
      </c>
      <c r="H44" s="38"/>
      <c r="I44" s="38"/>
      <c r="J44" s="38">
        <v>42150.51</v>
      </c>
      <c r="K44" s="40"/>
      <c r="L44" s="41">
        <f t="shared" si="0"/>
        <v>14640731.859999999</v>
      </c>
    </row>
    <row r="45" spans="1:12" ht="18.75" x14ac:dyDescent="0.2">
      <c r="A45" s="20">
        <v>24062200</v>
      </c>
      <c r="B45" s="24" t="s">
        <v>91</v>
      </c>
      <c r="C45" s="38">
        <v>2300000</v>
      </c>
      <c r="D45" s="38">
        <v>1993505</v>
      </c>
      <c r="E45" s="38">
        <v>2445491.61</v>
      </c>
      <c r="F45" s="22"/>
      <c r="G45" s="40">
        <f t="shared" si="1"/>
        <v>122.67296094065476</v>
      </c>
      <c r="H45" s="38"/>
      <c r="I45" s="38"/>
      <c r="J45" s="38"/>
      <c r="K45" s="40"/>
      <c r="L45" s="41">
        <f t="shared" si="0"/>
        <v>2445491.61</v>
      </c>
    </row>
    <row r="46" spans="1:12" ht="37.5" x14ac:dyDescent="0.2">
      <c r="A46" s="20">
        <v>24110700</v>
      </c>
      <c r="B46" s="24" t="s">
        <v>101</v>
      </c>
      <c r="C46" s="38"/>
      <c r="D46" s="38"/>
      <c r="E46" s="38"/>
      <c r="F46" s="22"/>
      <c r="G46" s="40"/>
      <c r="H46" s="38">
        <v>24</v>
      </c>
      <c r="I46" s="38">
        <v>0</v>
      </c>
      <c r="J46" s="38">
        <v>0</v>
      </c>
      <c r="K46" s="40"/>
      <c r="L46" s="41">
        <f t="shared" si="0"/>
        <v>0</v>
      </c>
    </row>
    <row r="47" spans="1:12" ht="37.5" customHeight="1" x14ac:dyDescent="0.2">
      <c r="A47" s="25" t="s">
        <v>100</v>
      </c>
      <c r="B47" s="24" t="s">
        <v>47</v>
      </c>
      <c r="C47" s="38"/>
      <c r="D47" s="38"/>
      <c r="E47" s="38"/>
      <c r="F47" s="22"/>
      <c r="G47" s="40"/>
      <c r="H47" s="38">
        <v>3200000</v>
      </c>
      <c r="I47" s="38">
        <v>2753550</v>
      </c>
      <c r="J47" s="38">
        <v>2768859.14</v>
      </c>
      <c r="K47" s="40">
        <f>J47/I47*100</f>
        <v>100.55597828258067</v>
      </c>
      <c r="L47" s="41">
        <f t="shared" si="0"/>
        <v>2768859.14</v>
      </c>
    </row>
    <row r="48" spans="1:12" ht="18.75" x14ac:dyDescent="0.2">
      <c r="A48" s="25" t="s">
        <v>77</v>
      </c>
      <c r="B48" s="24" t="s">
        <v>12</v>
      </c>
      <c r="C48" s="38"/>
      <c r="D48" s="38"/>
      <c r="E48" s="38"/>
      <c r="F48" s="22"/>
      <c r="G48" s="40"/>
      <c r="H48" s="38">
        <v>229145152</v>
      </c>
      <c r="I48" s="38">
        <v>171858864</v>
      </c>
      <c r="J48" s="38">
        <v>236698350.53999999</v>
      </c>
      <c r="K48" s="40">
        <f>J48/I48*100</f>
        <v>137.72833418705713</v>
      </c>
      <c r="L48" s="41">
        <f t="shared" si="0"/>
        <v>236698350.53999999</v>
      </c>
    </row>
    <row r="49" spans="1:12" ht="18.75" x14ac:dyDescent="0.2">
      <c r="A49" s="25" t="s">
        <v>78</v>
      </c>
      <c r="B49" s="24" t="s">
        <v>52</v>
      </c>
      <c r="C49" s="38">
        <f>SUM(C50:C51)</f>
        <v>45000</v>
      </c>
      <c r="D49" s="38">
        <f>SUM(D50:D51)</f>
        <v>28665</v>
      </c>
      <c r="E49" s="38">
        <f>SUM(E50:E51)</f>
        <v>36602.19</v>
      </c>
      <c r="F49" s="22"/>
      <c r="G49" s="40">
        <f t="shared" si="1"/>
        <v>127.68948194662482</v>
      </c>
      <c r="H49" s="38">
        <f>SUM(H51:H52)</f>
        <v>47442979</v>
      </c>
      <c r="I49" s="38">
        <f>SUM(I51:I52)</f>
        <v>44922779</v>
      </c>
      <c r="J49" s="38">
        <f>SUM(J51:J52)</f>
        <v>55009488.799999997</v>
      </c>
      <c r="K49" s="40">
        <f>J49/I49*100</f>
        <v>122.45344127085281</v>
      </c>
      <c r="L49" s="41">
        <f t="shared" si="0"/>
        <v>55046090.989999995</v>
      </c>
    </row>
    <row r="50" spans="1:12" ht="75" x14ac:dyDescent="0.2">
      <c r="A50" s="25" t="s">
        <v>50</v>
      </c>
      <c r="B50" s="24" t="s">
        <v>51</v>
      </c>
      <c r="C50" s="38">
        <v>45000</v>
      </c>
      <c r="D50" s="38">
        <v>28665</v>
      </c>
      <c r="E50" s="38">
        <v>36602.19</v>
      </c>
      <c r="F50" s="22"/>
      <c r="G50" s="40">
        <f t="shared" si="1"/>
        <v>127.68948194662482</v>
      </c>
      <c r="H50" s="38"/>
      <c r="I50" s="38"/>
      <c r="J50" s="38"/>
      <c r="K50" s="40"/>
      <c r="L50" s="41">
        <f t="shared" si="0"/>
        <v>36602.19</v>
      </c>
    </row>
    <row r="51" spans="1:12" ht="37.5" x14ac:dyDescent="0.2">
      <c r="A51" s="25" t="s">
        <v>79</v>
      </c>
      <c r="B51" s="24" t="s">
        <v>14</v>
      </c>
      <c r="C51" s="38"/>
      <c r="D51" s="38"/>
      <c r="E51" s="38"/>
      <c r="F51" s="22"/>
      <c r="G51" s="40"/>
      <c r="H51" s="38">
        <v>25500000</v>
      </c>
      <c r="I51" s="38">
        <v>22979800</v>
      </c>
      <c r="J51" s="38">
        <v>24982848.399999999</v>
      </c>
      <c r="K51" s="40">
        <f>J51/I51*100</f>
        <v>108.71656150184074</v>
      </c>
      <c r="L51" s="41">
        <f t="shared" si="0"/>
        <v>24982848.399999999</v>
      </c>
    </row>
    <row r="52" spans="1:12" ht="18.75" x14ac:dyDescent="0.2">
      <c r="A52" s="25" t="s">
        <v>80</v>
      </c>
      <c r="B52" s="24" t="s">
        <v>35</v>
      </c>
      <c r="C52" s="38"/>
      <c r="D52" s="38"/>
      <c r="E52" s="38"/>
      <c r="F52" s="22"/>
      <c r="G52" s="40"/>
      <c r="H52" s="38">
        <v>21942979</v>
      </c>
      <c r="I52" s="38">
        <v>21942979</v>
      </c>
      <c r="J52" s="38">
        <v>30026640.399999999</v>
      </c>
      <c r="K52" s="40">
        <f>J52/I52*100</f>
        <v>136.83939815099853</v>
      </c>
      <c r="L52" s="41">
        <f t="shared" si="0"/>
        <v>30026640.399999999</v>
      </c>
    </row>
    <row r="53" spans="1:12" ht="24.75" customHeight="1" x14ac:dyDescent="0.2">
      <c r="A53" s="25" t="s">
        <v>81</v>
      </c>
      <c r="B53" s="24" t="s">
        <v>31</v>
      </c>
      <c r="C53" s="38"/>
      <c r="D53" s="38"/>
      <c r="E53" s="38"/>
      <c r="F53" s="22"/>
      <c r="G53" s="40"/>
      <c r="H53" s="38">
        <v>6515800</v>
      </c>
      <c r="I53" s="38">
        <v>5406200</v>
      </c>
      <c r="J53" s="38">
        <v>6383208.3899999997</v>
      </c>
      <c r="K53" s="40">
        <f>J53/I53*100</f>
        <v>118.07199863120121</v>
      </c>
      <c r="L53" s="41">
        <f t="shared" si="0"/>
        <v>6383208.3899999997</v>
      </c>
    </row>
    <row r="54" spans="1:12" s="4" customFormat="1" ht="18.75" x14ac:dyDescent="0.2">
      <c r="A54" s="29"/>
      <c r="B54" s="30" t="s">
        <v>53</v>
      </c>
      <c r="C54" s="42">
        <f>SUM(C8,C26,C49)</f>
        <v>3407675365</v>
      </c>
      <c r="D54" s="42">
        <f>SUM(D8,D26,D49)</f>
        <v>2528328570</v>
      </c>
      <c r="E54" s="42">
        <f>SUM(E8,E26,E49)</f>
        <v>2607892185.4399996</v>
      </c>
      <c r="F54" s="43">
        <v>92.2</v>
      </c>
      <c r="G54" s="44">
        <f t="shared" si="1"/>
        <v>103.14688590652597</v>
      </c>
      <c r="H54" s="42">
        <f>SUM(H8,H26,H49,H53)</f>
        <v>287503955</v>
      </c>
      <c r="I54" s="42">
        <f>SUM(I8,I26,I49,I53)</f>
        <v>225929943</v>
      </c>
      <c r="J54" s="42">
        <f>SUM(J8,J26,J49,J53)</f>
        <v>302807319.13999999</v>
      </c>
      <c r="K54" s="44">
        <f>J54/I54*100</f>
        <v>134.02708606003586</v>
      </c>
      <c r="L54" s="45">
        <f t="shared" si="0"/>
        <v>2910699504.5799994</v>
      </c>
    </row>
    <row r="55" spans="1:12" s="4" customFormat="1" ht="18.75" x14ac:dyDescent="0.2">
      <c r="A55" s="29" t="s">
        <v>82</v>
      </c>
      <c r="B55" s="30" t="s">
        <v>68</v>
      </c>
      <c r="C55" s="42">
        <f>SUM(C56,C57,C58,C61)</f>
        <v>908182683.66999996</v>
      </c>
      <c r="D55" s="42">
        <f>SUM(D56,D57,D58,D61)</f>
        <v>664905501.66999996</v>
      </c>
      <c r="E55" s="42">
        <f>SUM(E56,E57,E58,E61)</f>
        <v>664979344.38</v>
      </c>
      <c r="F55" s="43"/>
      <c r="G55" s="44">
        <f t="shared" si="1"/>
        <v>100.01110574507423</v>
      </c>
      <c r="H55" s="42">
        <f>SUM(H67)</f>
        <v>7672111</v>
      </c>
      <c r="I55" s="42">
        <f>SUM(I67)</f>
        <v>7672111</v>
      </c>
      <c r="J55" s="42">
        <f>SUM(J67)</f>
        <v>7672111</v>
      </c>
      <c r="K55" s="44">
        <f>J55/I55*100</f>
        <v>100</v>
      </c>
      <c r="L55" s="45">
        <f t="shared" si="0"/>
        <v>672651455.38</v>
      </c>
    </row>
    <row r="56" spans="1:12" s="4" customFormat="1" ht="87.75" customHeight="1" x14ac:dyDescent="0.2">
      <c r="A56" s="29" t="s">
        <v>69</v>
      </c>
      <c r="B56" s="37" t="s">
        <v>70</v>
      </c>
      <c r="C56" s="38">
        <v>7509500</v>
      </c>
      <c r="D56" s="38">
        <v>5632128</v>
      </c>
      <c r="E56" s="38">
        <v>5632128</v>
      </c>
      <c r="F56" s="31"/>
      <c r="G56" s="40">
        <f t="shared" si="1"/>
        <v>100</v>
      </c>
      <c r="H56" s="38"/>
      <c r="I56" s="38"/>
      <c r="J56" s="38"/>
      <c r="K56" s="44"/>
      <c r="L56" s="41">
        <f t="shared" si="0"/>
        <v>5632128</v>
      </c>
    </row>
    <row r="57" spans="1:12" s="4" customFormat="1" ht="40.5" customHeight="1" x14ac:dyDescent="0.2">
      <c r="A57" s="29" t="s">
        <v>115</v>
      </c>
      <c r="B57" s="37" t="s">
        <v>116</v>
      </c>
      <c r="C57" s="38">
        <v>244324.67</v>
      </c>
      <c r="D57" s="38">
        <v>244324.67</v>
      </c>
      <c r="E57" s="38">
        <v>318167.38</v>
      </c>
      <c r="F57" s="31"/>
      <c r="G57" s="40">
        <f t="shared" si="1"/>
        <v>130.22319031475618</v>
      </c>
      <c r="H57" s="38"/>
      <c r="I57" s="38"/>
      <c r="J57" s="38"/>
      <c r="K57" s="44"/>
      <c r="L57" s="41">
        <f t="shared" si="0"/>
        <v>318167.38</v>
      </c>
    </row>
    <row r="58" spans="1:12" s="4" customFormat="1" ht="19.5" x14ac:dyDescent="0.2">
      <c r="A58" s="32" t="s">
        <v>24</v>
      </c>
      <c r="B58" s="33" t="s">
        <v>102</v>
      </c>
      <c r="C58" s="38">
        <f>SUM(C59:C60)</f>
        <v>762406300</v>
      </c>
      <c r="D58" s="38">
        <f>SUM(D59:D60)</f>
        <v>561654400</v>
      </c>
      <c r="E58" s="38">
        <f>SUM(E59:E60)</f>
        <v>561654400</v>
      </c>
      <c r="F58" s="34">
        <f>SUM(F62:F70)</f>
        <v>43.4</v>
      </c>
      <c r="G58" s="40">
        <f t="shared" si="1"/>
        <v>100</v>
      </c>
      <c r="H58" s="38"/>
      <c r="I58" s="38"/>
      <c r="J58" s="38"/>
      <c r="K58" s="44"/>
      <c r="L58" s="41">
        <f t="shared" si="0"/>
        <v>561654400</v>
      </c>
    </row>
    <row r="59" spans="1:12" s="4" customFormat="1" ht="56.25" x14ac:dyDescent="0.2">
      <c r="A59" s="52" t="s">
        <v>117</v>
      </c>
      <c r="B59" s="21" t="s">
        <v>118</v>
      </c>
      <c r="C59" s="38">
        <v>8649900</v>
      </c>
      <c r="D59" s="38">
        <v>8555800</v>
      </c>
      <c r="E59" s="38">
        <v>8555800</v>
      </c>
      <c r="F59" s="34"/>
      <c r="G59" s="40">
        <f t="shared" si="1"/>
        <v>100</v>
      </c>
      <c r="H59" s="38"/>
      <c r="I59" s="38"/>
      <c r="J59" s="38"/>
      <c r="K59" s="44"/>
      <c r="L59" s="41">
        <f t="shared" si="0"/>
        <v>8555800</v>
      </c>
    </row>
    <row r="60" spans="1:12" s="4" customFormat="1" ht="37.5" x14ac:dyDescent="0.2">
      <c r="A60" s="25" t="s">
        <v>55</v>
      </c>
      <c r="B60" s="24" t="s">
        <v>54</v>
      </c>
      <c r="C60" s="38">
        <v>753756400</v>
      </c>
      <c r="D60" s="38">
        <v>553098600</v>
      </c>
      <c r="E60" s="38">
        <v>553098600</v>
      </c>
      <c r="F60" s="23"/>
      <c r="G60" s="40">
        <f t="shared" si="1"/>
        <v>100</v>
      </c>
      <c r="H60" s="38"/>
      <c r="I60" s="38"/>
      <c r="J60" s="38"/>
      <c r="K60" s="44"/>
      <c r="L60" s="41">
        <f t="shared" si="0"/>
        <v>553098600</v>
      </c>
    </row>
    <row r="61" spans="1:12" s="4" customFormat="1" ht="39" x14ac:dyDescent="0.2">
      <c r="A61" s="25" t="s">
        <v>65</v>
      </c>
      <c r="B61" s="26" t="s">
        <v>71</v>
      </c>
      <c r="C61" s="38">
        <f>SUM(C63:C71)</f>
        <v>138022559</v>
      </c>
      <c r="D61" s="38">
        <f>SUM(D63:D71)</f>
        <v>97374649</v>
      </c>
      <c r="E61" s="38">
        <f>SUM(E63:E71)</f>
        <v>97374649</v>
      </c>
      <c r="F61" s="38">
        <f>SUM(F66:F70)</f>
        <v>43.4</v>
      </c>
      <c r="G61" s="40">
        <f t="shared" si="1"/>
        <v>100</v>
      </c>
      <c r="H61" s="38">
        <v>7672111</v>
      </c>
      <c r="I61" s="38">
        <v>7672111</v>
      </c>
      <c r="J61" s="38">
        <v>7672111</v>
      </c>
      <c r="K61" s="44">
        <f>J61/I61*100</f>
        <v>100</v>
      </c>
      <c r="L61" s="41">
        <f t="shared" si="0"/>
        <v>105046760</v>
      </c>
    </row>
    <row r="62" spans="1:12" s="4" customFormat="1" ht="2.25" hidden="1" customHeight="1" x14ac:dyDescent="0.2">
      <c r="A62" s="25" t="s">
        <v>25</v>
      </c>
      <c r="B62" s="24" t="s">
        <v>37</v>
      </c>
      <c r="C62" s="38"/>
      <c r="D62" s="38"/>
      <c r="E62" s="38"/>
      <c r="F62" s="23"/>
      <c r="G62" s="40" t="e">
        <f t="shared" si="1"/>
        <v>#DIV/0!</v>
      </c>
      <c r="H62" s="38"/>
      <c r="I62" s="38"/>
      <c r="J62" s="38"/>
      <c r="K62" s="44"/>
      <c r="L62" s="41">
        <f t="shared" si="0"/>
        <v>0</v>
      </c>
    </row>
    <row r="63" spans="1:12" s="4" customFormat="1" ht="390" customHeight="1" x14ac:dyDescent="0.2">
      <c r="A63" s="25" t="s">
        <v>136</v>
      </c>
      <c r="B63" s="21" t="s">
        <v>139</v>
      </c>
      <c r="C63" s="38">
        <v>82535515</v>
      </c>
      <c r="D63" s="38">
        <v>44818212</v>
      </c>
      <c r="E63" s="38">
        <v>44818212</v>
      </c>
      <c r="F63" s="23"/>
      <c r="G63" s="40">
        <f t="shared" si="1"/>
        <v>100</v>
      </c>
      <c r="H63" s="38"/>
      <c r="I63" s="38"/>
      <c r="J63" s="38"/>
      <c r="K63" s="44"/>
      <c r="L63" s="41">
        <f t="shared" si="0"/>
        <v>44818212</v>
      </c>
    </row>
    <row r="64" spans="1:12" s="4" customFormat="1" ht="280.5" customHeight="1" x14ac:dyDescent="0.2">
      <c r="A64" s="25" t="s">
        <v>137</v>
      </c>
      <c r="B64" s="21" t="s">
        <v>140</v>
      </c>
      <c r="C64" s="38">
        <v>9627478</v>
      </c>
      <c r="D64" s="38">
        <v>9627478</v>
      </c>
      <c r="E64" s="38">
        <v>9627478</v>
      </c>
      <c r="F64" s="23"/>
      <c r="G64" s="40">
        <f t="shared" si="1"/>
        <v>100</v>
      </c>
      <c r="H64" s="38"/>
      <c r="I64" s="38"/>
      <c r="J64" s="38"/>
      <c r="K64" s="44"/>
      <c r="L64" s="41">
        <f t="shared" si="0"/>
        <v>9627478</v>
      </c>
    </row>
    <row r="65" spans="1:12" s="4" customFormat="1" ht="372.75" customHeight="1" x14ac:dyDescent="0.2">
      <c r="A65" s="25" t="s">
        <v>138</v>
      </c>
      <c r="B65" s="21" t="s">
        <v>141</v>
      </c>
      <c r="C65" s="38">
        <v>29419182</v>
      </c>
      <c r="D65" s="38">
        <v>29419182</v>
      </c>
      <c r="E65" s="38">
        <v>29419182</v>
      </c>
      <c r="F65" s="23"/>
      <c r="G65" s="40">
        <f t="shared" si="1"/>
        <v>100</v>
      </c>
      <c r="H65" s="38"/>
      <c r="I65" s="38"/>
      <c r="J65" s="38"/>
      <c r="K65" s="44"/>
      <c r="L65" s="41">
        <f t="shared" si="0"/>
        <v>29419182</v>
      </c>
    </row>
    <row r="66" spans="1:12" s="4" customFormat="1" ht="62.25" customHeight="1" x14ac:dyDescent="0.2">
      <c r="A66" s="25" t="s">
        <v>92</v>
      </c>
      <c r="B66" s="24" t="s">
        <v>93</v>
      </c>
      <c r="C66" s="38">
        <v>11127203</v>
      </c>
      <c r="D66" s="38">
        <v>8436126</v>
      </c>
      <c r="E66" s="38">
        <v>8436126</v>
      </c>
      <c r="F66" s="23"/>
      <c r="G66" s="40">
        <f t="shared" si="1"/>
        <v>100</v>
      </c>
      <c r="H66" s="38"/>
      <c r="I66" s="38"/>
      <c r="J66" s="38"/>
      <c r="K66" s="44"/>
      <c r="L66" s="41">
        <f t="shared" si="0"/>
        <v>8436126</v>
      </c>
    </row>
    <row r="67" spans="1:12" s="4" customFormat="1" ht="62.25" customHeight="1" x14ac:dyDescent="0.2">
      <c r="A67" s="25" t="s">
        <v>125</v>
      </c>
      <c r="B67" s="24" t="s">
        <v>126</v>
      </c>
      <c r="C67" s="38"/>
      <c r="D67" s="38"/>
      <c r="E67" s="38"/>
      <c r="F67" s="23"/>
      <c r="G67" s="40"/>
      <c r="H67" s="38">
        <v>7672111</v>
      </c>
      <c r="I67" s="38">
        <v>7672111</v>
      </c>
      <c r="J67" s="38">
        <v>7672111</v>
      </c>
      <c r="K67" s="44">
        <f>J67/I67*100</f>
        <v>100</v>
      </c>
      <c r="L67" s="41">
        <f t="shared" si="0"/>
        <v>7672111</v>
      </c>
    </row>
    <row r="68" spans="1:12" s="4" customFormat="1" ht="62.25" customHeight="1" x14ac:dyDescent="0.2">
      <c r="A68" s="25" t="s">
        <v>119</v>
      </c>
      <c r="B68" s="24" t="s">
        <v>120</v>
      </c>
      <c r="C68" s="38">
        <v>3668858</v>
      </c>
      <c r="D68" s="38">
        <v>3668858</v>
      </c>
      <c r="E68" s="38">
        <v>3668858</v>
      </c>
      <c r="F68" s="23"/>
      <c r="G68" s="40">
        <f t="shared" si="1"/>
        <v>100</v>
      </c>
      <c r="H68" s="38"/>
      <c r="I68" s="38"/>
      <c r="J68" s="38"/>
      <c r="K68" s="40"/>
      <c r="L68" s="41">
        <f t="shared" si="0"/>
        <v>3668858</v>
      </c>
    </row>
    <row r="69" spans="1:12" s="4" customFormat="1" ht="91.5" customHeight="1" x14ac:dyDescent="0.2">
      <c r="A69" s="25" t="s">
        <v>121</v>
      </c>
      <c r="B69" s="24" t="s">
        <v>122</v>
      </c>
      <c r="C69" s="38">
        <v>532739</v>
      </c>
      <c r="D69" s="38">
        <v>532739</v>
      </c>
      <c r="E69" s="38">
        <v>532739</v>
      </c>
      <c r="F69" s="23"/>
      <c r="G69" s="40">
        <f t="shared" si="1"/>
        <v>100</v>
      </c>
      <c r="H69" s="38"/>
      <c r="I69" s="38"/>
      <c r="J69" s="38"/>
      <c r="K69" s="40"/>
      <c r="L69" s="41">
        <f t="shared" si="0"/>
        <v>532739</v>
      </c>
    </row>
    <row r="70" spans="1:12" s="4" customFormat="1" ht="18.75" x14ac:dyDescent="0.2">
      <c r="A70" s="25" t="s">
        <v>66</v>
      </c>
      <c r="B70" s="24" t="s">
        <v>67</v>
      </c>
      <c r="C70" s="38">
        <v>1018034</v>
      </c>
      <c r="D70" s="38">
        <v>809678</v>
      </c>
      <c r="E70" s="38">
        <v>809678</v>
      </c>
      <c r="F70" s="23">
        <v>43.4</v>
      </c>
      <c r="G70" s="40">
        <f t="shared" si="1"/>
        <v>100</v>
      </c>
      <c r="H70" s="38"/>
      <c r="I70" s="38"/>
      <c r="J70" s="38"/>
      <c r="K70" s="40"/>
      <c r="L70" s="41">
        <f t="shared" si="0"/>
        <v>809678</v>
      </c>
    </row>
    <row r="71" spans="1:12" s="4" customFormat="1" ht="75" x14ac:dyDescent="0.2">
      <c r="A71" s="53" t="s">
        <v>123</v>
      </c>
      <c r="B71" s="54" t="s">
        <v>124</v>
      </c>
      <c r="C71" s="55">
        <v>93550</v>
      </c>
      <c r="D71" s="55">
        <v>62376</v>
      </c>
      <c r="E71" s="55">
        <v>62376</v>
      </c>
      <c r="F71" s="56"/>
      <c r="G71" s="57">
        <f t="shared" si="1"/>
        <v>100</v>
      </c>
      <c r="H71" s="55"/>
      <c r="I71" s="55"/>
      <c r="J71" s="55"/>
      <c r="K71" s="57"/>
      <c r="L71" s="58">
        <f t="shared" si="0"/>
        <v>62376</v>
      </c>
    </row>
    <row r="72" spans="1:12" s="4" customFormat="1" ht="19.5" thickBot="1" x14ac:dyDescent="0.25">
      <c r="A72" s="35"/>
      <c r="B72" s="36" t="s">
        <v>16</v>
      </c>
      <c r="C72" s="48">
        <f>SUM(C54+C55)</f>
        <v>4315858048.6700001</v>
      </c>
      <c r="D72" s="48">
        <f>SUM(D54+D55)</f>
        <v>3193234071.6700001</v>
      </c>
      <c r="E72" s="48">
        <f>SUM(E54+E55)</f>
        <v>3272871529.8199997</v>
      </c>
      <c r="F72" s="49">
        <v>93.8</v>
      </c>
      <c r="G72" s="50">
        <f t="shared" si="1"/>
        <v>102.49394364342201</v>
      </c>
      <c r="H72" s="48">
        <f>SUM(H54,H55)</f>
        <v>295176066</v>
      </c>
      <c r="I72" s="48">
        <f>SUM(I54,I55)</f>
        <v>233602054</v>
      </c>
      <c r="J72" s="48">
        <f>SUM(J54,J55)</f>
        <v>310479430.13999999</v>
      </c>
      <c r="K72" s="50">
        <f>J72/I72*100</f>
        <v>132.90954630904056</v>
      </c>
      <c r="L72" s="51">
        <f t="shared" si="0"/>
        <v>3583350959.9599996</v>
      </c>
    </row>
    <row r="73" spans="1:12" s="4" customFormat="1" ht="20.25" x14ac:dyDescent="0.2">
      <c r="A73" s="12"/>
      <c r="B73" s="13"/>
      <c r="C73" s="14"/>
      <c r="D73" s="14"/>
      <c r="E73" s="14"/>
      <c r="F73" s="14"/>
      <c r="G73" s="16"/>
      <c r="H73" s="14"/>
      <c r="I73" s="14"/>
      <c r="J73" s="14"/>
      <c r="K73" s="17"/>
      <c r="L73" s="15"/>
    </row>
    <row r="74" spans="1:12" s="4" customFormat="1" ht="20.25" x14ac:dyDescent="0.2">
      <c r="A74" s="12"/>
      <c r="B74" s="13"/>
      <c r="C74" s="14"/>
      <c r="D74" s="14"/>
      <c r="E74" s="14"/>
      <c r="F74" s="14"/>
      <c r="G74" s="16"/>
      <c r="H74" s="14"/>
      <c r="I74" s="14"/>
      <c r="J74" s="14"/>
      <c r="K74" s="17"/>
      <c r="L74" s="15"/>
    </row>
    <row r="75" spans="1:12" s="4" customFormat="1" ht="20.25" x14ac:dyDescent="0.2">
      <c r="A75" s="12"/>
      <c r="B75" s="13" t="s">
        <v>97</v>
      </c>
      <c r="C75" s="14"/>
      <c r="D75" s="14"/>
      <c r="E75" s="14"/>
      <c r="F75" s="14"/>
      <c r="G75" s="15"/>
      <c r="H75" s="14"/>
      <c r="I75" s="46" t="s">
        <v>108</v>
      </c>
      <c r="J75" s="14"/>
      <c r="K75" s="14"/>
      <c r="L75" s="15"/>
    </row>
    <row r="76" spans="1:12" s="4" customFormat="1" ht="20.25" x14ac:dyDescent="0.2">
      <c r="A76" s="12"/>
      <c r="B76" s="13"/>
      <c r="C76" s="14"/>
      <c r="D76" s="14"/>
      <c r="E76" s="14"/>
      <c r="F76" s="14"/>
      <c r="G76" s="15"/>
      <c r="H76" s="14"/>
      <c r="I76" s="46"/>
      <c r="J76" s="14"/>
      <c r="K76" s="14"/>
      <c r="L76" s="15"/>
    </row>
    <row r="77" spans="1:12" s="4" customFormat="1" ht="20.25" x14ac:dyDescent="0.2">
      <c r="A77" s="12"/>
      <c r="B77" s="13"/>
      <c r="C77" s="14"/>
      <c r="D77" s="14"/>
      <c r="E77" s="14"/>
      <c r="F77" s="14"/>
      <c r="G77" s="15"/>
      <c r="H77" s="14"/>
      <c r="I77" s="46"/>
      <c r="J77" s="14"/>
      <c r="K77" s="14"/>
      <c r="L77" s="15"/>
    </row>
    <row r="78" spans="1:12" ht="20.25" x14ac:dyDescent="0.2">
      <c r="A78" s="6"/>
      <c r="B78" s="47" t="s">
        <v>98</v>
      </c>
      <c r="C78" s="6" t="s">
        <v>19</v>
      </c>
      <c r="D78" s="6"/>
      <c r="E78" s="6"/>
      <c r="F78" s="6"/>
      <c r="G78" s="6"/>
      <c r="H78" s="6"/>
      <c r="I78" s="47" t="s">
        <v>109</v>
      </c>
      <c r="J78" s="6"/>
      <c r="K78" s="6"/>
      <c r="L78" s="6"/>
    </row>
    <row r="79" spans="1:12" ht="23.25" customHeight="1" x14ac:dyDescent="0.2">
      <c r="A79" s="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</row>
    <row r="80" spans="1:12" ht="15.75" x14ac:dyDescent="0.2">
      <c r="B80" s="8"/>
      <c r="E80" s="9"/>
      <c r="F80" s="9"/>
      <c r="G80" s="9"/>
      <c r="J80" s="8"/>
      <c r="K80" s="8"/>
    </row>
    <row r="81" spans="3:9" x14ac:dyDescent="0.2">
      <c r="C81" s="9"/>
      <c r="D81" s="9"/>
      <c r="H81" s="10"/>
      <c r="I81" s="10"/>
    </row>
  </sheetData>
  <mergeCells count="12">
    <mergeCell ref="C1:L1"/>
    <mergeCell ref="C2:L2"/>
    <mergeCell ref="C3:L3"/>
    <mergeCell ref="A1:B1"/>
    <mergeCell ref="A2:B2"/>
    <mergeCell ref="A3:B3"/>
    <mergeCell ref="A6:A7"/>
    <mergeCell ref="H6:K6"/>
    <mergeCell ref="B79:L79"/>
    <mergeCell ref="A4:L4"/>
    <mergeCell ref="C6:G6"/>
    <mergeCell ref="B6:B7"/>
  </mergeCells>
  <phoneticPr fontId="0" type="noConversion"/>
  <hyperlinks>
    <hyperlink ref="B9" location="_ftn1" display="_ftn1"/>
    <hyperlink ref="F9" location="_ftn1" display="_ftn1"/>
    <hyperlink ref="B51" location="_ftn1" display="_ftn1"/>
    <hyperlink ref="B52" location="_ftn1" display="_ftn1"/>
    <hyperlink ref="B23" location="_ftn1" display="_ftn1"/>
    <hyperlink ref="B70" location="_ftn1" display="_ftn1"/>
    <hyperlink ref="B72" location="_ftn1" display="_ftn1"/>
    <hyperlink ref="B37" location="_ftn1" display="_ftn1"/>
    <hyperlink ref="B36" location="_ftn1" display="_ftn1"/>
    <hyperlink ref="B39" location="_ftn1" display="_ftn1"/>
    <hyperlink ref="B50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Ліщук Петро Андрійович</cp:lastModifiedBy>
  <cp:lastPrinted>2024-11-18T12:43:18Z</cp:lastPrinted>
  <dcterms:created xsi:type="dcterms:W3CDTF">2000-04-12T12:59:51Z</dcterms:created>
  <dcterms:modified xsi:type="dcterms:W3CDTF">2024-11-18T12:43:23Z</dcterms:modified>
</cp:coreProperties>
</file>