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DJET\2024\Звіт за І-й квартал 2024\"/>
    </mc:Choice>
  </mc:AlternateContent>
  <bookViews>
    <workbookView xWindow="32760" yWindow="32760" windowWidth="28800" windowHeight="12435"/>
  </bookViews>
  <sheets>
    <sheet name="2021" sheetId="3" r:id="rId1"/>
  </sheets>
  <definedNames>
    <definedName name="_xlnm.Print_Area" localSheetId="0">'2021'!$A$1:$L$69</definedName>
  </definedNames>
  <calcPr calcId="977461"/>
</workbook>
</file>

<file path=xl/calcChain.xml><?xml version="1.0" encoding="utf-8"?>
<calcChain xmlns="http://schemas.openxmlformats.org/spreadsheetml/2006/main">
  <c r="E36" i="3" l="1"/>
  <c r="D36" i="3"/>
  <c r="G36" i="3"/>
  <c r="C36" i="3"/>
  <c r="G40" i="3"/>
  <c r="L40" i="3"/>
  <c r="G35" i="3"/>
  <c r="G34" i="3"/>
  <c r="C29" i="3"/>
  <c r="D29" i="3"/>
  <c r="E29" i="3"/>
  <c r="L29" i="3"/>
  <c r="L35" i="3"/>
  <c r="L34" i="3"/>
  <c r="G21" i="3"/>
  <c r="L10" i="3"/>
  <c r="L11" i="3"/>
  <c r="L13" i="3"/>
  <c r="L14" i="3"/>
  <c r="L15" i="3"/>
  <c r="L17" i="3"/>
  <c r="L18" i="3"/>
  <c r="L19" i="3"/>
  <c r="L20" i="3"/>
  <c r="L21" i="3"/>
  <c r="L22" i="3"/>
  <c r="L23" i="3"/>
  <c r="L24" i="3"/>
  <c r="L25" i="3"/>
  <c r="L27" i="3"/>
  <c r="L28" i="3"/>
  <c r="L30" i="3"/>
  <c r="L31" i="3"/>
  <c r="L32" i="3"/>
  <c r="L33" i="3"/>
  <c r="L37" i="3"/>
  <c r="L38" i="3"/>
  <c r="L39" i="3"/>
  <c r="L41" i="3"/>
  <c r="L43" i="3"/>
  <c r="L44" i="3"/>
  <c r="L45" i="3"/>
  <c r="L46" i="3"/>
  <c r="L47" i="3"/>
  <c r="L49" i="3"/>
  <c r="L50" i="3"/>
  <c r="L51" i="3"/>
  <c r="L52" i="3"/>
  <c r="L55" i="3"/>
  <c r="L57" i="3"/>
  <c r="L59" i="3"/>
  <c r="L60" i="3"/>
  <c r="L61" i="3"/>
  <c r="D58" i="3"/>
  <c r="E58" i="3"/>
  <c r="L58" i="3"/>
  <c r="F58" i="3"/>
  <c r="C58" i="3"/>
  <c r="E42" i="3"/>
  <c r="E9" i="3"/>
  <c r="L9" i="3"/>
  <c r="G10" i="3"/>
  <c r="G11" i="3"/>
  <c r="G13" i="3"/>
  <c r="G14" i="3"/>
  <c r="G15" i="3"/>
  <c r="G17" i="3"/>
  <c r="G18" i="3"/>
  <c r="G19" i="3"/>
  <c r="G20" i="3"/>
  <c r="G22" i="3"/>
  <c r="G23" i="3"/>
  <c r="G24" i="3"/>
  <c r="G27" i="3"/>
  <c r="G31" i="3"/>
  <c r="G32" i="3"/>
  <c r="G33" i="3"/>
  <c r="G37" i="3"/>
  <c r="G38" i="3"/>
  <c r="G39" i="3"/>
  <c r="G43" i="3"/>
  <c r="G44" i="3"/>
  <c r="G49" i="3"/>
  <c r="G55" i="3"/>
  <c r="G57" i="3"/>
  <c r="G59" i="3"/>
  <c r="G60" i="3"/>
  <c r="G61" i="3"/>
  <c r="K50" i="3"/>
  <c r="K51" i="3"/>
  <c r="D56" i="3"/>
  <c r="E56" i="3"/>
  <c r="L56" i="3"/>
  <c r="C56" i="3"/>
  <c r="C54" i="3"/>
  <c r="D48" i="3"/>
  <c r="E48" i="3"/>
  <c r="C48" i="3"/>
  <c r="F26" i="3"/>
  <c r="C9" i="3"/>
  <c r="K46" i="3"/>
  <c r="K47" i="3"/>
  <c r="J48" i="3"/>
  <c r="I48" i="3"/>
  <c r="K52" i="3"/>
  <c r="J8" i="3"/>
  <c r="J53" i="3"/>
  <c r="J42" i="3"/>
  <c r="J26" i="3"/>
  <c r="I8" i="3"/>
  <c r="I42" i="3"/>
  <c r="K42" i="3"/>
  <c r="K25" i="3"/>
  <c r="E16" i="3"/>
  <c r="L16" i="3"/>
  <c r="L36" i="3"/>
  <c r="H8" i="3"/>
  <c r="H42" i="3"/>
  <c r="H26" i="3"/>
  <c r="H53" i="3"/>
  <c r="H62" i="3"/>
  <c r="H48" i="3"/>
  <c r="D9" i="3"/>
  <c r="E12" i="3"/>
  <c r="G12" i="3"/>
  <c r="D16" i="3"/>
  <c r="G16" i="3"/>
  <c r="D42" i="3"/>
  <c r="C16" i="3"/>
  <c r="C42" i="3"/>
  <c r="J12" i="3"/>
  <c r="L12" i="3"/>
  <c r="H12" i="3"/>
  <c r="C12" i="3"/>
  <c r="F12" i="3"/>
  <c r="F56" i="3"/>
  <c r="K48" i="3"/>
  <c r="D54" i="3"/>
  <c r="D8" i="3"/>
  <c r="L48" i="3"/>
  <c r="G56" i="3"/>
  <c r="C8" i="3"/>
  <c r="C53" i="3"/>
  <c r="G48" i="3"/>
  <c r="L42" i="3"/>
  <c r="G42" i="3"/>
  <c r="E8" i="3"/>
  <c r="G8" i="3"/>
  <c r="G9" i="3"/>
  <c r="L8" i="3"/>
  <c r="C26" i="3"/>
  <c r="J62" i="3"/>
  <c r="C62" i="3"/>
  <c r="G29" i="3"/>
  <c r="G58" i="3"/>
  <c r="D26" i="3"/>
  <c r="D53" i="3"/>
  <c r="D62" i="3"/>
  <c r="E26" i="3"/>
  <c r="K8" i="3"/>
  <c r="I26" i="3"/>
  <c r="E54" i="3"/>
  <c r="L26" i="3"/>
  <c r="G26" i="3"/>
  <c r="G54" i="3"/>
  <c r="L54" i="3"/>
  <c r="I53" i="3"/>
  <c r="K26" i="3"/>
  <c r="E53" i="3"/>
  <c r="L53" i="3"/>
  <c r="G53" i="3"/>
  <c r="E62" i="3"/>
  <c r="I62" i="3"/>
  <c r="K62" i="3"/>
  <c r="K53" i="3"/>
  <c r="L62" i="3"/>
  <c r="G62" i="3"/>
</calcChain>
</file>

<file path=xl/sharedStrings.xml><?xml version="1.0" encoding="utf-8"?>
<sst xmlns="http://schemas.openxmlformats.org/spreadsheetml/2006/main" count="124" uniqueCount="123">
  <si>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</si>
  <si>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>21010300</t>
  </si>
  <si>
    <t>Плата за надання інших адміністративних послуг</t>
  </si>
  <si>
    <t>22080400</t>
  </si>
  <si>
    <t>22090000</t>
  </si>
  <si>
    <t>21081100</t>
  </si>
  <si>
    <t>Код</t>
  </si>
  <si>
    <t>Податкові надходження</t>
  </si>
  <si>
    <t>Неподаткові надходження</t>
  </si>
  <si>
    <t>Адміністративні збори та платежі, доходи від некомерційного та побічного продажу</t>
  </si>
  <si>
    <t>Надходження від штрафів та фінансових санкцій</t>
  </si>
  <si>
    <t>Інші надходження</t>
  </si>
  <si>
    <t>Власні надходження бюджетних установ і організацій</t>
  </si>
  <si>
    <t>001400</t>
  </si>
  <si>
    <t xml:space="preserve">Надходження коштів від відчуження майна, що знаходиться у комунальній власності </t>
  </si>
  <si>
    <t>Плата за оренду цілісних майнових комплексів та іншого майна</t>
  </si>
  <si>
    <t xml:space="preserve">Всього доходів </t>
  </si>
  <si>
    <t xml:space="preserve">до рішення </t>
  </si>
  <si>
    <t>Державне мито</t>
  </si>
  <si>
    <t xml:space="preserve">   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</si>
  <si>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</si>
  <si>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</si>
  <si>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001402</t>
  </si>
  <si>
    <t>Плата за видачу ліцензій та сертифікатів</t>
  </si>
  <si>
    <t>41030000</t>
  </si>
  <si>
    <t>41030700</t>
  </si>
  <si>
    <t>/грн./</t>
  </si>
  <si>
    <t>% виконання до розпису на 1-й квартал 2011р.</t>
  </si>
  <si>
    <t>00220</t>
  </si>
  <si>
    <t xml:space="preserve">Реєстраційний збір за проведення державної реєстрації </t>
  </si>
  <si>
    <t>Екологічний податок</t>
  </si>
  <si>
    <t>Надходження до цільового фонду міської ради</t>
  </si>
  <si>
    <t>Податок на  доходи  фізичних осіб</t>
  </si>
  <si>
    <t xml:space="preserve">Штрафні санкції за порушення норм регулювання обігу готівки та про застосування реєстраторів розрахункових операцій у сфері торгівлі, громадського харчування та послуг </t>
  </si>
  <si>
    <t>Податок на нерухоме майно, відмінне від земельної ділянки</t>
  </si>
  <si>
    <t xml:space="preserve">Надходження від продажу землі </t>
  </si>
  <si>
    <t>Найменування доходів згідно із бюджетною класифікацією (за чотиризначним кодом, у відрахуваннях).</t>
  </si>
  <si>
    <t xml:space="preserve"> - на будівництво і придбання житла  військовослужбовцям та особам рядового і начальницького складу ,звільненим у запас або відставку за станом здоров’я, віком, вислугою років та у зв’язку із скороченням штатів, які перебувають на квартирному обліку за місцем проживання, членам сімей з числа цих осіб, які загинули під час виконання ними службових обов"язків, а також учасникам бойових дій в Афганістані та воєнних конфліктів</t>
  </si>
  <si>
    <t>Місцеві податки і  збори</t>
  </si>
  <si>
    <t xml:space="preserve">Плата за землю </t>
  </si>
  <si>
    <t xml:space="preserve">Транспортний податок </t>
  </si>
  <si>
    <t xml:space="preserve">Туристичний збір </t>
  </si>
  <si>
    <t>18011000</t>
  </si>
  <si>
    <t>18030100-18030200</t>
  </si>
  <si>
    <t>18010100-18010400</t>
  </si>
  <si>
    <t>18010500-18010900</t>
  </si>
  <si>
    <t>18050300-18050400</t>
  </si>
  <si>
    <t xml:space="preserve">Надходження коштів пайової участі у розвитку інфраструктури населеного пункту </t>
  </si>
  <si>
    <t>Інші неподаткові надходження</t>
  </si>
  <si>
    <t xml:space="preserve">Акцизний податок з реалізації суб"єктами господарювання роздрібної торгівлі підакцизних товарів </t>
  </si>
  <si>
    <t>31010200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</si>
  <si>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</si>
  <si>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Доходи від операцій з капіталом </t>
  </si>
  <si>
    <t>Разом доходів :</t>
  </si>
  <si>
    <t xml:space="preserve">Освітня субвенція з державного бюджету місцевим бюджетам </t>
  </si>
  <si>
    <t>41033900</t>
  </si>
  <si>
    <t xml:space="preserve"> Доходи міського бюджету.</t>
  </si>
  <si>
    <t>Загальний фонд</t>
  </si>
  <si>
    <t>Спеціальний фонд</t>
  </si>
  <si>
    <t xml:space="preserve">Податок на прибуток підприємств та фінансових установ комунальної власності </t>
  </si>
  <si>
    <t>Додаток 1</t>
  </si>
  <si>
    <t xml:space="preserve">Пальне </t>
  </si>
  <si>
    <t>21050000</t>
  </si>
  <si>
    <t xml:space="preserve">Плата за розміщення тимчасово вільних коштів </t>
  </si>
  <si>
    <t xml:space="preserve">Адміністративні штрафи та інші санкції </t>
  </si>
  <si>
    <t>41050000</t>
  </si>
  <si>
    <t>41053900</t>
  </si>
  <si>
    <t xml:space="preserve">Інші субвенції з місцевого бюджету </t>
  </si>
  <si>
    <t xml:space="preserve">Офіційні трансферти </t>
  </si>
  <si>
    <t>41040200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</si>
  <si>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 </t>
  </si>
  <si>
    <t>Субвенції з місцевих бюджетів іншим місцевим бюджетам, в тому числі:</t>
  </si>
  <si>
    <t>18000000</t>
  </si>
  <si>
    <t>20000000</t>
  </si>
  <si>
    <t>21080000</t>
  </si>
  <si>
    <t>22000000</t>
  </si>
  <si>
    <t>24000000</t>
  </si>
  <si>
    <t>25000000</t>
  </si>
  <si>
    <t>30000000</t>
  </si>
  <si>
    <t>31030000</t>
  </si>
  <si>
    <t>33010000</t>
  </si>
  <si>
    <t>50110000</t>
  </si>
  <si>
    <t>40000000</t>
  </si>
  <si>
    <t>1300000</t>
  </si>
  <si>
    <t xml:space="preserve">Рентна плата та плата за використання інших природних ресурсів </t>
  </si>
  <si>
    <t xml:space="preserve">Збір за місця для паркування транспортних засобів </t>
  </si>
  <si>
    <t>21080500</t>
  </si>
  <si>
    <t xml:space="preserve">Інші надходження </t>
  </si>
  <si>
    <t>210817000</t>
  </si>
  <si>
    <t xml:space="preserve">Плата за встановлення земельного сервітуту </t>
  </si>
  <si>
    <t>22010000</t>
  </si>
  <si>
    <t xml:space="preserve">Кошти за шкоду, що заподіяна на земельних ділянках </t>
  </si>
  <si>
    <t>41051000</t>
  </si>
  <si>
    <t xml:space="preserve">Субвенція з місцевого бюджету на здійснення переданих видатків у сфері освіти за рахунок коштів освітньої субвенції </t>
  </si>
  <si>
    <t>21110000</t>
  </si>
  <si>
    <t xml:space="preserve">Надходження коштів від відшкодування втрат сільськогосподарського та лісогосподарського виробництва </t>
  </si>
  <si>
    <t xml:space="preserve">Єдиний податок </t>
  </si>
  <si>
    <t xml:space="preserve">Керуючий справами виконавчого комітету                                                                                                                       </t>
  </si>
  <si>
    <t xml:space="preserve">      Начальник фінансового управління</t>
  </si>
  <si>
    <t>21080900, 21081500</t>
  </si>
  <si>
    <t>24170000</t>
  </si>
  <si>
    <t>Плата за гарантії, надані Верховною Радою Автономної Республіки Крим та міськими радами</t>
  </si>
  <si>
    <t>Субвенції з Державного бюджету  - всього:</t>
  </si>
  <si>
    <t>21081800</t>
  </si>
  <si>
    <t>21082400</t>
  </si>
  <si>
    <t>Адміністративні шьрафи за адміністративні правопорушення у сфері забезпечення безпеки дорожнього руху, зафіксовані в автоматичному режимі</t>
  </si>
  <si>
    <t>Кошти гарантійного та реєстраційного 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</si>
  <si>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14021900;14031900</t>
  </si>
  <si>
    <t xml:space="preserve">Юлія  САБІЙ </t>
  </si>
  <si>
    <t xml:space="preserve">Сергій ЯМЧУК </t>
  </si>
  <si>
    <t>від "____" _________ 2024 року №_____</t>
  </si>
  <si>
    <t>Звіт про виконання загального та спеціального фонду бюджету Хмельницької міської територіальної громади за 1-й квартал  2024 року</t>
  </si>
  <si>
    <t xml:space="preserve">Затверджено  на 2024 рік </t>
  </si>
  <si>
    <t>План на І-й квартал 2024 року</t>
  </si>
  <si>
    <t>Виконано  за      1-й квартал   2024 року</t>
  </si>
  <si>
    <t>% виконання до плану на   1-й квартал 2024 р.</t>
  </si>
  <si>
    <t xml:space="preserve">Виконано за       1-й квартал 2024 року </t>
  </si>
  <si>
    <t>% виконання до плану на 1-й квартал 2024 р.</t>
  </si>
  <si>
    <t xml:space="preserve">Разом виконання по загальному та спеціальному фондах за 1-й квартал 2024 р. </t>
  </si>
  <si>
    <t xml:space="preserve">Уточнений бюджет   на 2024 рік </t>
  </si>
  <si>
    <t>22130000</t>
  </si>
  <si>
    <t xml:space="preserve">Орендна плата за водні об"єкти </t>
  </si>
  <si>
    <t>24030000,24060300,24062100,24110900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</si>
</sst>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98" formatCode="#,##0.0"/>
    <numFmt numFmtId="199" formatCode="0.0"/>
  </numFmts>
  <fonts count="41" x14ac:knownFonts="1">
    <font>
      <sz val="10"/>
      <name val="MS Sans Serif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 Cyr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16"/>
      <name val="Times New Roman"/>
      <family val="1"/>
    </font>
    <font>
      <sz val="16"/>
      <color indexed="10"/>
      <name val="Times New Roman Cyr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</font>
    <font>
      <sz val="14"/>
      <name val="Times New Roman CYR"/>
      <charset val="204"/>
    </font>
    <font>
      <sz val="14"/>
      <color indexed="10"/>
      <name val="Times New Roman Cyr"/>
      <family val="1"/>
      <charset val="204"/>
    </font>
    <font>
      <b/>
      <i/>
      <sz val="14"/>
      <name val="Times New Roman Cyr"/>
      <charset val="204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color indexed="10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i/>
      <sz val="14"/>
      <color indexed="10"/>
      <name val="Times New Roman Cyr"/>
      <family val="1"/>
      <charset val="204"/>
    </font>
    <font>
      <b/>
      <sz val="14"/>
      <name val="Times New Roman CYR"/>
      <charset val="204"/>
    </font>
    <font>
      <b/>
      <sz val="14"/>
      <color indexed="10"/>
      <name val="Times New Roman CYR"/>
      <charset val="204"/>
    </font>
    <font>
      <b/>
      <sz val="16"/>
      <name val="Times New Roman CYR"/>
      <charset val="204"/>
    </font>
    <font>
      <b/>
      <sz val="16"/>
      <color theme="1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 applyNumberFormat="0" applyFont="0" applyFill="0" applyBorder="0" applyAlignment="0" applyProtection="0">
      <alignment vertical="top"/>
    </xf>
    <xf numFmtId="0" fontId="10" fillId="0" borderId="0"/>
    <xf numFmtId="0" fontId="12" fillId="4" borderId="1" applyNumberFormat="0" applyAlignment="0" applyProtection="0"/>
    <xf numFmtId="0" fontId="12" fillId="2" borderId="1" applyNumberFormat="0" applyAlignment="0" applyProtection="0"/>
    <xf numFmtId="0" fontId="20" fillId="3" borderId="0" applyNumberFormat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21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5" applyNumberFormat="0" applyFill="0" applyAlignment="0" applyProtection="0"/>
    <xf numFmtId="0" fontId="16" fillId="5" borderId="6" applyNumberFormat="0" applyAlignment="0" applyProtection="0"/>
    <xf numFmtId="0" fontId="16" fillId="5" borderId="6" applyNumberFormat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1" fillId="0" borderId="0"/>
    <xf numFmtId="0" fontId="1" fillId="0" borderId="0"/>
    <xf numFmtId="0" fontId="18" fillId="0" borderId="7" applyNumberFormat="0" applyFill="0" applyAlignment="0" applyProtection="0"/>
    <xf numFmtId="0" fontId="23" fillId="4" borderId="0" applyNumberFormat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2">
    <xf numFmtId="0" fontId="0" fillId="0" borderId="0" xfId="0" applyNumberFormat="1" applyFont="1" applyFill="1" applyBorder="1" applyAlignment="1" applyProtection="1">
      <alignment vertical="top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24" fillId="0" borderId="0" xfId="38" applyNumberFormat="1" applyFont="1" applyFill="1" applyBorder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198" fontId="2" fillId="0" borderId="0" xfId="0" applyNumberFormat="1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198" fontId="26" fillId="0" borderId="0" xfId="0" applyNumberFormat="1" applyFont="1" applyFill="1" applyBorder="1" applyAlignment="1" applyProtection="1">
      <alignment vertical="center"/>
    </xf>
    <xf numFmtId="198" fontId="9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vertical="center"/>
    </xf>
    <xf numFmtId="2" fontId="26" fillId="0" borderId="0" xfId="0" applyNumberFormat="1" applyFont="1" applyFill="1" applyBorder="1" applyAlignment="1" applyProtection="1">
      <alignment vertical="center"/>
    </xf>
    <xf numFmtId="0" fontId="28" fillId="0" borderId="9" xfId="0" applyFont="1" applyFill="1" applyBorder="1" applyAlignment="1" applyProtection="1">
      <alignment vertical="center"/>
      <protection locked="0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9" fillId="0" borderId="8" xfId="0" applyNumberFormat="1" applyFont="1" applyFill="1" applyBorder="1" applyAlignment="1" applyProtection="1">
      <alignment vertical="center" wrapText="1"/>
    </xf>
    <xf numFmtId="198" fontId="27" fillId="0" borderId="8" xfId="0" applyNumberFormat="1" applyFont="1" applyFill="1" applyBorder="1" applyAlignment="1" applyProtection="1">
      <alignment vertical="center"/>
    </xf>
    <xf numFmtId="198" fontId="30" fillId="0" borderId="8" xfId="0" applyNumberFormat="1" applyFont="1" applyFill="1" applyBorder="1" applyAlignment="1" applyProtection="1">
      <alignment vertical="center"/>
    </xf>
    <xf numFmtId="0" fontId="27" fillId="0" borderId="8" xfId="0" applyNumberFormat="1" applyFont="1" applyFill="1" applyBorder="1" applyAlignment="1" applyProtection="1">
      <alignment vertical="center" wrapText="1"/>
    </xf>
    <xf numFmtId="49" fontId="27" fillId="0" borderId="11" xfId="0" applyNumberFormat="1" applyFont="1" applyFill="1" applyBorder="1" applyAlignment="1" applyProtection="1">
      <alignment horizontal="center" vertical="center"/>
    </xf>
    <xf numFmtId="0" fontId="31" fillId="0" borderId="8" xfId="0" applyNumberFormat="1" applyFont="1" applyFill="1" applyBorder="1" applyAlignment="1" applyProtection="1">
      <alignment vertical="center" wrapText="1"/>
    </xf>
    <xf numFmtId="0" fontId="32" fillId="0" borderId="8" xfId="35" applyNumberFormat="1" applyFont="1" applyFill="1" applyBorder="1" applyAlignment="1" applyProtection="1">
      <alignment vertical="center" wrapText="1"/>
    </xf>
    <xf numFmtId="0" fontId="32" fillId="0" borderId="8" xfId="34" applyFont="1" applyFill="1" applyBorder="1" applyAlignment="1">
      <alignment horizontal="justify" vertical="top" wrapText="1"/>
    </xf>
    <xf numFmtId="49" fontId="33" fillId="0" borderId="11" xfId="0" applyNumberFormat="1" applyFont="1" applyFill="1" applyBorder="1" applyAlignment="1" applyProtection="1">
      <alignment horizontal="center" vertical="center"/>
    </xf>
    <xf numFmtId="0" fontId="33" fillId="0" borderId="8" xfId="0" applyNumberFormat="1" applyFont="1" applyFill="1" applyBorder="1" applyAlignment="1" applyProtection="1">
      <alignment vertical="center" wrapText="1"/>
    </xf>
    <xf numFmtId="198" fontId="34" fillId="0" borderId="8" xfId="0" applyNumberFormat="1" applyFont="1" applyFill="1" applyBorder="1" applyAlignment="1" applyProtection="1">
      <alignment vertical="center"/>
    </xf>
    <xf numFmtId="49" fontId="35" fillId="0" borderId="11" xfId="0" applyNumberFormat="1" applyFont="1" applyFill="1" applyBorder="1" applyAlignment="1" applyProtection="1">
      <alignment horizontal="center" vertical="center"/>
    </xf>
    <xf numFmtId="0" fontId="35" fillId="0" borderId="8" xfId="0" applyNumberFormat="1" applyFont="1" applyFill="1" applyBorder="1" applyAlignment="1" applyProtection="1">
      <alignment vertical="center" wrapText="1"/>
    </xf>
    <xf numFmtId="198" fontId="36" fillId="0" borderId="8" xfId="0" applyNumberFormat="1" applyFont="1" applyFill="1" applyBorder="1" applyAlignment="1" applyProtection="1">
      <alignment vertical="center"/>
    </xf>
    <xf numFmtId="49" fontId="33" fillId="0" borderId="12" xfId="0" applyNumberFormat="1" applyFont="1" applyFill="1" applyBorder="1" applyAlignment="1" applyProtection="1">
      <alignment horizontal="center" vertical="center"/>
    </xf>
    <xf numFmtId="0" fontId="33" fillId="0" borderId="13" xfId="0" applyNumberFormat="1" applyFont="1" applyFill="1" applyBorder="1" applyAlignment="1" applyProtection="1">
      <alignment horizontal="center" vertical="center" wrapText="1"/>
    </xf>
    <xf numFmtId="0" fontId="37" fillId="0" borderId="8" xfId="0" applyNumberFormat="1" applyFont="1" applyFill="1" applyBorder="1" applyAlignment="1" applyProtection="1">
      <alignment vertical="center" wrapText="1"/>
    </xf>
    <xf numFmtId="4" fontId="27" fillId="0" borderId="8" xfId="0" applyNumberFormat="1" applyFont="1" applyFill="1" applyBorder="1" applyAlignment="1" applyProtection="1">
      <alignment vertical="center"/>
    </xf>
    <xf numFmtId="4" fontId="30" fillId="0" borderId="8" xfId="0" applyNumberFormat="1" applyFont="1" applyFill="1" applyBorder="1" applyAlignment="1" applyProtection="1">
      <alignment vertical="center"/>
    </xf>
    <xf numFmtId="199" fontId="27" fillId="0" borderId="8" xfId="0" applyNumberFormat="1" applyFont="1" applyFill="1" applyBorder="1" applyAlignment="1" applyProtection="1">
      <alignment vertical="center"/>
    </xf>
    <xf numFmtId="4" fontId="27" fillId="0" borderId="10" xfId="0" applyNumberFormat="1" applyFont="1" applyFill="1" applyBorder="1" applyAlignment="1" applyProtection="1">
      <alignment vertical="center"/>
    </xf>
    <xf numFmtId="4" fontId="37" fillId="0" borderId="8" xfId="0" applyNumberFormat="1" applyFont="1" applyFill="1" applyBorder="1" applyAlignment="1" applyProtection="1">
      <alignment vertical="center"/>
    </xf>
    <xf numFmtId="198" fontId="38" fillId="0" borderId="8" xfId="0" applyNumberFormat="1" applyFont="1" applyFill="1" applyBorder="1" applyAlignment="1" applyProtection="1">
      <alignment vertical="center"/>
    </xf>
    <xf numFmtId="199" fontId="37" fillId="0" borderId="8" xfId="0" applyNumberFormat="1" applyFont="1" applyFill="1" applyBorder="1" applyAlignment="1" applyProtection="1">
      <alignment vertical="center"/>
    </xf>
    <xf numFmtId="4" fontId="37" fillId="0" borderId="10" xfId="0" applyNumberFormat="1" applyFont="1" applyFill="1" applyBorder="1" applyAlignment="1" applyProtection="1">
      <alignment vertical="center"/>
    </xf>
    <xf numFmtId="198" fontId="40" fillId="0" borderId="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vertical="center"/>
    </xf>
    <xf numFmtId="4" fontId="37" fillId="0" borderId="13" xfId="0" applyNumberFormat="1" applyFont="1" applyFill="1" applyBorder="1" applyAlignment="1" applyProtection="1">
      <alignment vertical="center"/>
    </xf>
    <xf numFmtId="198" fontId="38" fillId="0" borderId="13" xfId="0" applyNumberFormat="1" applyFont="1" applyFill="1" applyBorder="1" applyAlignment="1" applyProtection="1">
      <alignment vertical="center"/>
    </xf>
    <xf numFmtId="199" fontId="37" fillId="0" borderId="13" xfId="0" applyNumberFormat="1" applyFont="1" applyFill="1" applyBorder="1" applyAlignment="1" applyProtection="1">
      <alignment vertical="center"/>
    </xf>
    <xf numFmtId="4" fontId="37" fillId="0" borderId="14" xfId="0" applyNumberFormat="1" applyFont="1" applyFill="1" applyBorder="1" applyAlignment="1" applyProtection="1">
      <alignment vertical="center"/>
    </xf>
    <xf numFmtId="0" fontId="27" fillId="0" borderId="15" xfId="0" applyNumberFormat="1" applyFont="1" applyFill="1" applyBorder="1" applyAlignment="1" applyProtection="1">
      <alignment horizontal="center" vertical="center"/>
    </xf>
    <xf numFmtId="0" fontId="27" fillId="0" borderId="11" xfId="0" applyNumberFormat="1" applyFont="1" applyFill="1" applyBorder="1" applyAlignment="1" applyProtection="1">
      <alignment horizontal="center" vertical="center"/>
    </xf>
    <xf numFmtId="0" fontId="28" fillId="0" borderId="16" xfId="0" applyFont="1" applyFill="1" applyBorder="1" applyAlignment="1" applyProtection="1">
      <alignment horizontal="center" vertical="center"/>
      <protection locked="0"/>
    </xf>
    <xf numFmtId="0" fontId="24" fillId="0" borderId="0" xfId="38" applyNumberFormat="1" applyFont="1" applyFill="1" applyBorder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49" fontId="2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6" xfId="0" applyNumberFormat="1" applyFont="1" applyFill="1" applyBorder="1" applyAlignment="1" applyProtection="1">
      <alignment horizontal="center" vertical="center" wrapText="1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top"/>
    </xf>
  </cellXfs>
  <cellStyles count="41">
    <cellStyle name="Normal_meresha_07" xfId="1"/>
    <cellStyle name="Ввід" xfId="2"/>
    <cellStyle name="Ввод " xfId="3"/>
    <cellStyle name="Добре" xfId="4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Звичайний" xfId="0" builtinId="0"/>
    <cellStyle name="Звичайний 10" xfId="9"/>
    <cellStyle name="Звичайний 11" xfId="10"/>
    <cellStyle name="Звичайний 12" xfId="11"/>
    <cellStyle name="Звичайний 13" xfId="12"/>
    <cellStyle name="Звичайний 14" xfId="13"/>
    <cellStyle name="Звичайний 15" xfId="14"/>
    <cellStyle name="Звичайний 16" xfId="15"/>
    <cellStyle name="Звичайний 17" xfId="16"/>
    <cellStyle name="Звичайний 18" xfId="17"/>
    <cellStyle name="Звичайний 19" xfId="18"/>
    <cellStyle name="Звичайний 2" xfId="19"/>
    <cellStyle name="Звичайний 20" xfId="20"/>
    <cellStyle name="Звичайний 3" xfId="21"/>
    <cellStyle name="Звичайний 4" xfId="22"/>
    <cellStyle name="Звичайний 5" xfId="23"/>
    <cellStyle name="Звичайний 6" xfId="24"/>
    <cellStyle name="Звичайний 7" xfId="25"/>
    <cellStyle name="Звичайний 8" xfId="26"/>
    <cellStyle name="Звичайний 9" xfId="27"/>
    <cellStyle name="Зв'язана клітинка" xfId="28"/>
    <cellStyle name="Контрольна клітинка" xfId="29"/>
    <cellStyle name="Контрольная ячейка" xfId="30"/>
    <cellStyle name="Назва" xfId="31"/>
    <cellStyle name="Название" xfId="32"/>
    <cellStyle name="Обычный 2" xfId="33"/>
    <cellStyle name="Обычный_дод.1" xfId="34"/>
    <cellStyle name="Обычный_Додаток №1" xfId="35"/>
    <cellStyle name="Связанная ячейка" xfId="36"/>
    <cellStyle name="Середній" xfId="37"/>
    <cellStyle name="Стиль 1" xfId="38"/>
    <cellStyle name="Текст попередження" xfId="39"/>
    <cellStyle name="Текст предупреждения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abSelected="1" zoomScale="70" zoomScaleNormal="70" workbookViewId="0">
      <pane ySplit="7" topLeftCell="A27" activePane="bottomLeft" state="frozen"/>
      <selection pane="bottomLeft" activeCell="C60" sqref="C60"/>
    </sheetView>
  </sheetViews>
  <sheetFormatPr defaultRowHeight="12.75" x14ac:dyDescent="0.2"/>
  <cols>
    <col min="1" max="1" width="11.5703125" style="7" customWidth="1"/>
    <col min="2" max="2" width="70.85546875" style="7" customWidth="1"/>
    <col min="3" max="3" width="22.28515625" style="7" bestFit="1" customWidth="1"/>
    <col min="4" max="4" width="21.5703125" style="7" customWidth="1"/>
    <col min="5" max="5" width="20.85546875" style="7" customWidth="1"/>
    <col min="6" max="6" width="13" style="7" hidden="1" customWidth="1"/>
    <col min="7" max="7" width="16.42578125" style="7" customWidth="1"/>
    <col min="8" max="8" width="18.5703125" style="7" customWidth="1"/>
    <col min="9" max="9" width="17.28515625" style="7" customWidth="1"/>
    <col min="10" max="10" width="18" style="7" customWidth="1"/>
    <col min="11" max="11" width="16.28515625" style="7" customWidth="1"/>
    <col min="12" max="12" width="21" style="7" customWidth="1"/>
    <col min="13" max="16384" width="9.140625" style="3"/>
  </cols>
  <sheetData>
    <row r="1" spans="1:12" ht="20.25" x14ac:dyDescent="0.2">
      <c r="A1" s="61"/>
      <c r="B1" s="61"/>
      <c r="C1" s="60" t="s">
        <v>60</v>
      </c>
      <c r="D1" s="60"/>
      <c r="E1" s="60"/>
      <c r="F1" s="60"/>
      <c r="G1" s="60"/>
      <c r="H1" s="60"/>
      <c r="I1" s="60"/>
      <c r="J1" s="60"/>
      <c r="K1" s="60"/>
      <c r="L1" s="60"/>
    </row>
    <row r="2" spans="1:12" ht="20.25" x14ac:dyDescent="0.2">
      <c r="A2" s="61"/>
      <c r="B2" s="61"/>
      <c r="C2" s="60" t="s">
        <v>17</v>
      </c>
      <c r="D2" s="60"/>
      <c r="E2" s="60"/>
      <c r="F2" s="60"/>
      <c r="G2" s="60"/>
      <c r="H2" s="60"/>
      <c r="I2" s="60"/>
      <c r="J2" s="60"/>
      <c r="K2" s="60"/>
      <c r="L2" s="60"/>
    </row>
    <row r="3" spans="1:12" ht="42" customHeight="1" x14ac:dyDescent="0.2">
      <c r="A3" s="61"/>
      <c r="B3" s="61"/>
      <c r="C3" s="60" t="s">
        <v>110</v>
      </c>
      <c r="D3" s="60"/>
      <c r="E3" s="60"/>
      <c r="F3" s="60"/>
      <c r="G3" s="60"/>
      <c r="H3" s="60"/>
      <c r="I3" s="60"/>
      <c r="J3" s="60"/>
      <c r="K3" s="60"/>
      <c r="L3" s="60"/>
    </row>
    <row r="4" spans="1:12" ht="43.5" customHeight="1" x14ac:dyDescent="0.2">
      <c r="A4" s="56" t="s">
        <v>111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2" ht="21" thickBot="1" x14ac:dyDescent="0.25">
      <c r="A5" s="11" t="s">
        <v>56</v>
      </c>
      <c r="B5" s="11"/>
      <c r="C5" s="11"/>
      <c r="D5" s="11"/>
      <c r="E5" s="11"/>
      <c r="F5" s="11"/>
      <c r="G5" s="11"/>
      <c r="I5" s="11"/>
      <c r="J5" s="11"/>
      <c r="K5" s="6" t="s">
        <v>26</v>
      </c>
      <c r="L5" s="11"/>
    </row>
    <row r="6" spans="1:12" ht="23.25" customHeight="1" x14ac:dyDescent="0.2">
      <c r="A6" s="52" t="s">
        <v>6</v>
      </c>
      <c r="B6" s="58" t="s">
        <v>36</v>
      </c>
      <c r="C6" s="57" t="s">
        <v>57</v>
      </c>
      <c r="D6" s="57"/>
      <c r="E6" s="57"/>
      <c r="F6" s="57"/>
      <c r="G6" s="57"/>
      <c r="H6" s="54" t="s">
        <v>58</v>
      </c>
      <c r="I6" s="54"/>
      <c r="J6" s="54"/>
      <c r="K6" s="54"/>
      <c r="L6" s="18"/>
    </row>
    <row r="7" spans="1:12" ht="119.25" customHeight="1" x14ac:dyDescent="0.2">
      <c r="A7" s="53"/>
      <c r="B7" s="59"/>
      <c r="C7" s="1" t="s">
        <v>119</v>
      </c>
      <c r="D7" s="1" t="s">
        <v>113</v>
      </c>
      <c r="E7" s="1" t="s">
        <v>114</v>
      </c>
      <c r="F7" s="1" t="s">
        <v>27</v>
      </c>
      <c r="G7" s="1" t="s">
        <v>115</v>
      </c>
      <c r="H7" s="1" t="s">
        <v>112</v>
      </c>
      <c r="I7" s="1" t="s">
        <v>113</v>
      </c>
      <c r="J7" s="1" t="s">
        <v>116</v>
      </c>
      <c r="K7" s="1" t="s">
        <v>117</v>
      </c>
      <c r="L7" s="19" t="s">
        <v>118</v>
      </c>
    </row>
    <row r="8" spans="1:12" s="4" customFormat="1" ht="18.75" x14ac:dyDescent="0.2">
      <c r="A8" s="20">
        <v>10000000</v>
      </c>
      <c r="B8" s="21" t="s">
        <v>7</v>
      </c>
      <c r="C8" s="38">
        <f>SUM(C9,C15,C16,C23,C24,C25)</f>
        <v>3037530100</v>
      </c>
      <c r="D8" s="38">
        <f>SUM(D9,D15,D16,D23,D24,D25)</f>
        <v>734604495</v>
      </c>
      <c r="E8" s="38">
        <f>SUM(E9,E15,E16,E23,E24,E25)</f>
        <v>770707154.51000011</v>
      </c>
      <c r="F8" s="23">
        <v>91.8</v>
      </c>
      <c r="G8" s="40">
        <f>E8/D8*100</f>
        <v>104.91457100463293</v>
      </c>
      <c r="H8" s="38">
        <f>SUM(H25)</f>
        <v>1200000</v>
      </c>
      <c r="I8" s="38">
        <f>SUM(I25)</f>
        <v>307300</v>
      </c>
      <c r="J8" s="38">
        <f>SUM(J25)</f>
        <v>615927.15</v>
      </c>
      <c r="K8" s="40">
        <f>J8/I8*100</f>
        <v>200.43187438984705</v>
      </c>
      <c r="L8" s="41">
        <f t="shared" ref="L8:L62" si="0">SUM(E8,J8)</f>
        <v>771323081.66000009</v>
      </c>
    </row>
    <row r="9" spans="1:12" s="5" customFormat="1" ht="37.5" x14ac:dyDescent="0.2">
      <c r="A9" s="20">
        <v>11000000</v>
      </c>
      <c r="B9" s="24" t="s">
        <v>20</v>
      </c>
      <c r="C9" s="38">
        <f>SUM(C10:C11)</f>
        <v>1731185000</v>
      </c>
      <c r="D9" s="38">
        <f>SUM(D10:D11)</f>
        <v>402422680</v>
      </c>
      <c r="E9" s="38">
        <f>SUM(E10:E11)</f>
        <v>424184753.5</v>
      </c>
      <c r="F9" s="23">
        <v>88.2</v>
      </c>
      <c r="G9" s="40">
        <f t="shared" ref="G9:G62" si="1">E9/D9*100</f>
        <v>105.40776516373282</v>
      </c>
      <c r="H9" s="38"/>
      <c r="I9" s="38"/>
      <c r="J9" s="38"/>
      <c r="K9" s="40"/>
      <c r="L9" s="41">
        <f t="shared" si="0"/>
        <v>424184753.5</v>
      </c>
    </row>
    <row r="10" spans="1:12" ht="18.75" x14ac:dyDescent="0.2">
      <c r="A10" s="20">
        <v>11010000</v>
      </c>
      <c r="B10" s="21" t="s">
        <v>32</v>
      </c>
      <c r="C10" s="38">
        <v>1729485000</v>
      </c>
      <c r="D10" s="38">
        <v>402222680</v>
      </c>
      <c r="E10" s="38">
        <v>422749063.91000003</v>
      </c>
      <c r="F10" s="22">
        <v>106.6</v>
      </c>
      <c r="G10" s="40">
        <f t="shared" si="1"/>
        <v>105.10323881040225</v>
      </c>
      <c r="H10" s="38"/>
      <c r="I10" s="38"/>
      <c r="J10" s="38"/>
      <c r="K10" s="40"/>
      <c r="L10" s="41">
        <f t="shared" si="0"/>
        <v>422749063.91000003</v>
      </c>
    </row>
    <row r="11" spans="1:12" ht="39.75" customHeight="1" x14ac:dyDescent="0.2">
      <c r="A11" s="20">
        <v>11020000</v>
      </c>
      <c r="B11" s="21" t="s">
        <v>59</v>
      </c>
      <c r="C11" s="38">
        <v>1700000</v>
      </c>
      <c r="D11" s="38">
        <v>200000</v>
      </c>
      <c r="E11" s="38">
        <v>1435689.59</v>
      </c>
      <c r="F11" s="22">
        <v>80.7</v>
      </c>
      <c r="G11" s="40">
        <f t="shared" si="1"/>
        <v>717.84479500000009</v>
      </c>
      <c r="H11" s="38"/>
      <c r="I11" s="38"/>
      <c r="J11" s="38"/>
      <c r="K11" s="40"/>
      <c r="L11" s="41">
        <f t="shared" si="0"/>
        <v>1435689.59</v>
      </c>
    </row>
    <row r="12" spans="1:12" s="5" customFormat="1" ht="1.5" hidden="1" customHeight="1" x14ac:dyDescent="0.2">
      <c r="A12" s="25" t="s">
        <v>13</v>
      </c>
      <c r="B12" s="24" t="s">
        <v>21</v>
      </c>
      <c r="C12" s="39">
        <f t="shared" ref="C12:J12" si="2">SUM(C13:C14)</f>
        <v>0</v>
      </c>
      <c r="D12" s="39"/>
      <c r="E12" s="39">
        <f>SUM(E13:E14)</f>
        <v>0</v>
      </c>
      <c r="F12" s="23">
        <f t="shared" si="2"/>
        <v>103.8</v>
      </c>
      <c r="G12" s="40" t="e">
        <f t="shared" si="1"/>
        <v>#DIV/0!</v>
      </c>
      <c r="H12" s="38">
        <f t="shared" si="2"/>
        <v>0</v>
      </c>
      <c r="I12" s="38"/>
      <c r="J12" s="38">
        <f t="shared" si="2"/>
        <v>0</v>
      </c>
      <c r="K12" s="40"/>
      <c r="L12" s="41">
        <f t="shared" si="0"/>
        <v>0</v>
      </c>
    </row>
    <row r="13" spans="1:12" ht="18.75" hidden="1" x14ac:dyDescent="0.2">
      <c r="A13" s="25" t="s">
        <v>22</v>
      </c>
      <c r="B13" s="24" t="s">
        <v>23</v>
      </c>
      <c r="C13" s="38"/>
      <c r="D13" s="38"/>
      <c r="E13" s="38">
        <v>0</v>
      </c>
      <c r="F13" s="22"/>
      <c r="G13" s="40" t="e">
        <f t="shared" si="1"/>
        <v>#DIV/0!</v>
      </c>
      <c r="H13" s="38"/>
      <c r="I13" s="38"/>
      <c r="J13" s="38"/>
      <c r="K13" s="40"/>
      <c r="L13" s="41">
        <f t="shared" si="0"/>
        <v>0</v>
      </c>
    </row>
    <row r="14" spans="1:12" ht="18.75" hidden="1" x14ac:dyDescent="0.2">
      <c r="A14" s="25" t="s">
        <v>28</v>
      </c>
      <c r="B14" s="24" t="s">
        <v>29</v>
      </c>
      <c r="C14" s="38"/>
      <c r="D14" s="38"/>
      <c r="E14" s="38"/>
      <c r="F14" s="22">
        <v>103.8</v>
      </c>
      <c r="G14" s="40" t="e">
        <f t="shared" si="1"/>
        <v>#DIV/0!</v>
      </c>
      <c r="H14" s="38"/>
      <c r="I14" s="38"/>
      <c r="J14" s="38"/>
      <c r="K14" s="40"/>
      <c r="L14" s="41">
        <f t="shared" si="0"/>
        <v>0</v>
      </c>
    </row>
    <row r="15" spans="1:12" ht="37.5" x14ac:dyDescent="0.2">
      <c r="A15" s="25" t="s">
        <v>83</v>
      </c>
      <c r="B15" s="24" t="s">
        <v>84</v>
      </c>
      <c r="C15" s="38">
        <v>1000000</v>
      </c>
      <c r="D15" s="38">
        <v>368520</v>
      </c>
      <c r="E15" s="38">
        <v>360546.17</v>
      </c>
      <c r="F15" s="22"/>
      <c r="G15" s="40">
        <f t="shared" si="1"/>
        <v>97.836255834147394</v>
      </c>
      <c r="H15" s="38"/>
      <c r="I15" s="38"/>
      <c r="J15" s="38"/>
      <c r="K15" s="40"/>
      <c r="L15" s="41">
        <f t="shared" si="0"/>
        <v>360546.17</v>
      </c>
    </row>
    <row r="16" spans="1:12" ht="19.5" x14ac:dyDescent="0.2">
      <c r="A16" s="25" t="s">
        <v>72</v>
      </c>
      <c r="B16" s="26" t="s">
        <v>38</v>
      </c>
      <c r="C16" s="38">
        <f>SUM(C17:C22)</f>
        <v>905130100</v>
      </c>
      <c r="D16" s="38">
        <f>SUM(D17:D22)</f>
        <v>251745355</v>
      </c>
      <c r="E16" s="38">
        <f>SUM(E17:E22)</f>
        <v>269272118.16000003</v>
      </c>
      <c r="F16" s="22">
        <v>168.4</v>
      </c>
      <c r="G16" s="40">
        <f t="shared" si="1"/>
        <v>106.96209992037392</v>
      </c>
      <c r="H16" s="38"/>
      <c r="I16" s="38"/>
      <c r="J16" s="38"/>
      <c r="K16" s="40"/>
      <c r="L16" s="41">
        <f t="shared" si="0"/>
        <v>269272118.16000003</v>
      </c>
    </row>
    <row r="17" spans="1:12" ht="37.5" x14ac:dyDescent="0.2">
      <c r="A17" s="20" t="s">
        <v>44</v>
      </c>
      <c r="B17" s="24" t="s">
        <v>34</v>
      </c>
      <c r="C17" s="38">
        <v>68500000</v>
      </c>
      <c r="D17" s="38">
        <v>11236075</v>
      </c>
      <c r="E17" s="38">
        <v>19975181.75</v>
      </c>
      <c r="F17" s="22"/>
      <c r="G17" s="40">
        <f t="shared" si="1"/>
        <v>177.77721980317861</v>
      </c>
      <c r="H17" s="38"/>
      <c r="I17" s="38"/>
      <c r="J17" s="38"/>
      <c r="K17" s="40"/>
      <c r="L17" s="41">
        <f t="shared" si="0"/>
        <v>19975181.75</v>
      </c>
    </row>
    <row r="18" spans="1:12" ht="37.5" x14ac:dyDescent="0.2">
      <c r="A18" s="20" t="s">
        <v>45</v>
      </c>
      <c r="B18" s="24" t="s">
        <v>39</v>
      </c>
      <c r="C18" s="38">
        <v>232215000</v>
      </c>
      <c r="D18" s="38">
        <v>54878060</v>
      </c>
      <c r="E18" s="38">
        <v>59557046.68</v>
      </c>
      <c r="F18" s="22"/>
      <c r="G18" s="40">
        <f t="shared" si="1"/>
        <v>108.52615176265341</v>
      </c>
      <c r="H18" s="38"/>
      <c r="I18" s="38"/>
      <c r="J18" s="38"/>
      <c r="K18" s="40"/>
      <c r="L18" s="41">
        <f t="shared" si="0"/>
        <v>59557046.68</v>
      </c>
    </row>
    <row r="19" spans="1:12" ht="18.75" x14ac:dyDescent="0.2">
      <c r="A19" s="25" t="s">
        <v>42</v>
      </c>
      <c r="B19" s="24" t="s">
        <v>40</v>
      </c>
      <c r="C19" s="38">
        <v>1500000</v>
      </c>
      <c r="D19" s="38">
        <v>293700</v>
      </c>
      <c r="E19" s="38">
        <v>766016.12</v>
      </c>
      <c r="F19" s="22"/>
      <c r="G19" s="40">
        <f t="shared" si="1"/>
        <v>260.81583929179436</v>
      </c>
      <c r="H19" s="38"/>
      <c r="I19" s="38"/>
      <c r="J19" s="38"/>
      <c r="K19" s="40"/>
      <c r="L19" s="41">
        <f t="shared" si="0"/>
        <v>766016.12</v>
      </c>
    </row>
    <row r="20" spans="1:12" ht="37.5" x14ac:dyDescent="0.2">
      <c r="A20" s="20" t="s">
        <v>43</v>
      </c>
      <c r="B20" s="24" t="s">
        <v>41</v>
      </c>
      <c r="C20" s="38">
        <v>2215000</v>
      </c>
      <c r="D20" s="38">
        <v>470800</v>
      </c>
      <c r="E20" s="38">
        <v>378802.45</v>
      </c>
      <c r="F20" s="22"/>
      <c r="G20" s="40">
        <f t="shared" si="1"/>
        <v>80.459313933729831</v>
      </c>
      <c r="H20" s="38"/>
      <c r="I20" s="38"/>
      <c r="J20" s="38"/>
      <c r="K20" s="40"/>
      <c r="L20" s="41">
        <f t="shared" si="0"/>
        <v>378802.45</v>
      </c>
    </row>
    <row r="21" spans="1:12" ht="18.75" x14ac:dyDescent="0.2">
      <c r="A21" s="20">
        <v>1802000</v>
      </c>
      <c r="B21" s="24" t="s">
        <v>85</v>
      </c>
      <c r="C21" s="38">
        <v>500000</v>
      </c>
      <c r="D21" s="38">
        <v>85000</v>
      </c>
      <c r="E21" s="38">
        <v>48983.22</v>
      </c>
      <c r="F21" s="22"/>
      <c r="G21" s="40">
        <f t="shared" si="1"/>
        <v>57.627317647058831</v>
      </c>
      <c r="H21" s="38"/>
      <c r="I21" s="38"/>
      <c r="J21" s="38"/>
      <c r="K21" s="40"/>
      <c r="L21" s="41">
        <f t="shared" si="0"/>
        <v>48983.22</v>
      </c>
    </row>
    <row r="22" spans="1:12" ht="37.5" x14ac:dyDescent="0.2">
      <c r="A22" s="20" t="s">
        <v>46</v>
      </c>
      <c r="B22" s="24" t="s">
        <v>96</v>
      </c>
      <c r="C22" s="38">
        <v>600200100</v>
      </c>
      <c r="D22" s="38">
        <v>184781720</v>
      </c>
      <c r="E22" s="38">
        <v>188546087.94</v>
      </c>
      <c r="F22" s="22"/>
      <c r="G22" s="40">
        <f t="shared" si="1"/>
        <v>102.03719715348467</v>
      </c>
      <c r="H22" s="38"/>
      <c r="I22" s="38"/>
      <c r="J22" s="38"/>
      <c r="K22" s="40"/>
      <c r="L22" s="41">
        <f t="shared" si="0"/>
        <v>188546087.94</v>
      </c>
    </row>
    <row r="23" spans="1:12" ht="37.5" x14ac:dyDescent="0.2">
      <c r="A23" s="20">
        <v>14040000</v>
      </c>
      <c r="B23" s="27" t="s">
        <v>49</v>
      </c>
      <c r="C23" s="38">
        <v>305000000</v>
      </c>
      <c r="D23" s="38">
        <v>58951750</v>
      </c>
      <c r="E23" s="38">
        <v>51851280.990000002</v>
      </c>
      <c r="F23" s="22"/>
      <c r="G23" s="40">
        <f t="shared" si="1"/>
        <v>87.955456776092305</v>
      </c>
      <c r="H23" s="38"/>
      <c r="I23" s="38"/>
      <c r="J23" s="38"/>
      <c r="K23" s="40"/>
      <c r="L23" s="41">
        <f t="shared" si="0"/>
        <v>51851280.990000002</v>
      </c>
    </row>
    <row r="24" spans="1:12" ht="45" customHeight="1" x14ac:dyDescent="0.2">
      <c r="A24" s="20" t="s">
        <v>107</v>
      </c>
      <c r="B24" s="27" t="s">
        <v>61</v>
      </c>
      <c r="C24" s="38">
        <v>95215000</v>
      </c>
      <c r="D24" s="38">
        <v>21116190</v>
      </c>
      <c r="E24" s="38">
        <v>25038455.690000001</v>
      </c>
      <c r="F24" s="22"/>
      <c r="G24" s="40">
        <f t="shared" si="1"/>
        <v>118.57468459035461</v>
      </c>
      <c r="H24" s="38"/>
      <c r="I24" s="38"/>
      <c r="J24" s="38"/>
      <c r="K24" s="40"/>
      <c r="L24" s="41">
        <f t="shared" si="0"/>
        <v>25038455.690000001</v>
      </c>
    </row>
    <row r="25" spans="1:12" ht="18.75" x14ac:dyDescent="0.2">
      <c r="A25" s="20">
        <v>19010000</v>
      </c>
      <c r="B25" s="27" t="s">
        <v>30</v>
      </c>
      <c r="C25" s="38"/>
      <c r="D25" s="38"/>
      <c r="E25" s="38"/>
      <c r="F25" s="22"/>
      <c r="G25" s="40"/>
      <c r="H25" s="38">
        <v>1200000</v>
      </c>
      <c r="I25" s="38">
        <v>307300</v>
      </c>
      <c r="J25" s="38">
        <v>615927.15</v>
      </c>
      <c r="K25" s="40">
        <f>J25/I25*100</f>
        <v>200.43187438984705</v>
      </c>
      <c r="L25" s="41">
        <f t="shared" si="0"/>
        <v>615927.15</v>
      </c>
    </row>
    <row r="26" spans="1:12" s="4" customFormat="1" ht="18.75" x14ac:dyDescent="0.2">
      <c r="A26" s="25" t="s">
        <v>73</v>
      </c>
      <c r="B26" s="21" t="s">
        <v>8</v>
      </c>
      <c r="C26" s="38">
        <f>SUM(C27,C28,C29,C36,,C42)</f>
        <v>109442600</v>
      </c>
      <c r="D26" s="38">
        <f>SUM(D27,D28,D29,D36,,D42)</f>
        <v>18231735</v>
      </c>
      <c r="E26" s="38">
        <f>SUM(E27,E28,E29,E36,,E42)</f>
        <v>27476759.48</v>
      </c>
      <c r="F26" s="38">
        <f>SUM(F27,F28,F29,F36,F39)</f>
        <v>325.60000000000002</v>
      </c>
      <c r="G26" s="40">
        <f t="shared" si="1"/>
        <v>150.70841848019401</v>
      </c>
      <c r="H26" s="38">
        <f>SUM(H42)</f>
        <v>231145176</v>
      </c>
      <c r="I26" s="38">
        <f>SUM(I42)</f>
        <v>57411288</v>
      </c>
      <c r="J26" s="38">
        <f>SUM(J42,J41)</f>
        <v>70614561.150000006</v>
      </c>
      <c r="K26" s="40">
        <f>J26/I26*100</f>
        <v>122.99769541836443</v>
      </c>
      <c r="L26" s="41">
        <f t="shared" si="0"/>
        <v>98091320.63000001</v>
      </c>
    </row>
    <row r="27" spans="1:12" ht="69" customHeight="1" x14ac:dyDescent="0.2">
      <c r="A27" s="25" t="s">
        <v>1</v>
      </c>
      <c r="B27" s="28" t="s">
        <v>0</v>
      </c>
      <c r="C27" s="38">
        <v>2500000</v>
      </c>
      <c r="D27" s="38">
        <v>655700</v>
      </c>
      <c r="E27" s="38">
        <v>290478</v>
      </c>
      <c r="F27" s="22">
        <v>31.3</v>
      </c>
      <c r="G27" s="40">
        <f t="shared" si="1"/>
        <v>44.300442275430832</v>
      </c>
      <c r="H27" s="38"/>
      <c r="I27" s="38"/>
      <c r="J27" s="38"/>
      <c r="K27" s="40"/>
      <c r="L27" s="41">
        <f t="shared" si="0"/>
        <v>290478</v>
      </c>
    </row>
    <row r="28" spans="1:12" ht="30.75" customHeight="1" x14ac:dyDescent="0.2">
      <c r="A28" s="25" t="s">
        <v>62</v>
      </c>
      <c r="B28" s="28" t="s">
        <v>63</v>
      </c>
      <c r="C28" s="38">
        <v>13900000</v>
      </c>
      <c r="D28" s="38">
        <v>0</v>
      </c>
      <c r="E28" s="38">
        <v>0</v>
      </c>
      <c r="F28" s="22"/>
      <c r="G28" s="40">
        <v>0</v>
      </c>
      <c r="H28" s="38"/>
      <c r="I28" s="38"/>
      <c r="J28" s="38"/>
      <c r="K28" s="40"/>
      <c r="L28" s="41">
        <f t="shared" si="0"/>
        <v>0</v>
      </c>
    </row>
    <row r="29" spans="1:12" ht="30.75" customHeight="1" x14ac:dyDescent="0.2">
      <c r="A29" s="25" t="s">
        <v>74</v>
      </c>
      <c r="B29" s="24" t="s">
        <v>10</v>
      </c>
      <c r="C29" s="38">
        <f>SUM(C31:C35)</f>
        <v>25235000</v>
      </c>
      <c r="D29" s="38">
        <f>SUM(D31:D35)</f>
        <v>4414220</v>
      </c>
      <c r="E29" s="38">
        <f>SUM(E30:E35)</f>
        <v>5793192.8999999994</v>
      </c>
      <c r="F29" s="23">
        <v>110.4</v>
      </c>
      <c r="G29" s="40">
        <f t="shared" si="1"/>
        <v>131.23933333635387</v>
      </c>
      <c r="H29" s="38"/>
      <c r="I29" s="38"/>
      <c r="J29" s="38"/>
      <c r="K29" s="40"/>
      <c r="L29" s="41">
        <f t="shared" si="0"/>
        <v>5793192.8999999994</v>
      </c>
    </row>
    <row r="30" spans="1:12" ht="30.75" customHeight="1" x14ac:dyDescent="0.2">
      <c r="A30" s="25" t="s">
        <v>86</v>
      </c>
      <c r="B30" s="24" t="s">
        <v>87</v>
      </c>
      <c r="C30" s="38"/>
      <c r="D30" s="38"/>
      <c r="E30" s="38">
        <v>22590.67</v>
      </c>
      <c r="F30" s="23"/>
      <c r="G30" s="40"/>
      <c r="H30" s="38"/>
      <c r="I30" s="38"/>
      <c r="J30" s="38"/>
      <c r="K30" s="40"/>
      <c r="L30" s="41">
        <f t="shared" si="0"/>
        <v>22590.67</v>
      </c>
    </row>
    <row r="31" spans="1:12" ht="75" customHeight="1" x14ac:dyDescent="0.2">
      <c r="A31" s="20" t="s">
        <v>99</v>
      </c>
      <c r="B31" s="24" t="s">
        <v>33</v>
      </c>
      <c r="C31" s="38">
        <v>1055000</v>
      </c>
      <c r="D31" s="38">
        <v>160700</v>
      </c>
      <c r="E31" s="38">
        <v>265986.82</v>
      </c>
      <c r="F31" s="22">
        <v>83.8</v>
      </c>
      <c r="G31" s="40">
        <f t="shared" si="1"/>
        <v>165.51762289981332</v>
      </c>
      <c r="H31" s="38"/>
      <c r="I31" s="38"/>
      <c r="J31" s="38"/>
      <c r="K31" s="40"/>
      <c r="L31" s="41">
        <f t="shared" si="0"/>
        <v>265986.82</v>
      </c>
    </row>
    <row r="32" spans="1:12" ht="30.75" customHeight="1" x14ac:dyDescent="0.2">
      <c r="A32" s="25" t="s">
        <v>5</v>
      </c>
      <c r="B32" s="24" t="s">
        <v>64</v>
      </c>
      <c r="C32" s="38">
        <v>5500000</v>
      </c>
      <c r="D32" s="38">
        <v>1228200</v>
      </c>
      <c r="E32" s="38">
        <v>992592.19</v>
      </c>
      <c r="F32" s="22"/>
      <c r="G32" s="40">
        <f t="shared" si="1"/>
        <v>80.816820550398944</v>
      </c>
      <c r="H32" s="38"/>
      <c r="I32" s="38"/>
      <c r="J32" s="38"/>
      <c r="K32" s="40"/>
      <c r="L32" s="41">
        <f t="shared" si="0"/>
        <v>992592.19</v>
      </c>
    </row>
    <row r="33" spans="1:12" ht="30.75" customHeight="1" x14ac:dyDescent="0.2">
      <c r="A33" s="25" t="s">
        <v>88</v>
      </c>
      <c r="B33" s="24" t="s">
        <v>89</v>
      </c>
      <c r="C33" s="38">
        <v>18000000</v>
      </c>
      <c r="D33" s="38">
        <v>2970200</v>
      </c>
      <c r="E33" s="38">
        <v>4347999.45</v>
      </c>
      <c r="F33" s="22"/>
      <c r="G33" s="40">
        <f t="shared" si="1"/>
        <v>146.38743013938455</v>
      </c>
      <c r="H33" s="38"/>
      <c r="I33" s="38"/>
      <c r="J33" s="38"/>
      <c r="K33" s="40"/>
      <c r="L33" s="41">
        <f t="shared" si="0"/>
        <v>4347999.45</v>
      </c>
    </row>
    <row r="34" spans="1:12" ht="60.75" customHeight="1" x14ac:dyDescent="0.2">
      <c r="A34" s="25" t="s">
        <v>103</v>
      </c>
      <c r="B34" s="24" t="s">
        <v>105</v>
      </c>
      <c r="C34" s="38">
        <v>650000</v>
      </c>
      <c r="D34" s="38">
        <v>50120</v>
      </c>
      <c r="E34" s="38">
        <v>145603.76999999999</v>
      </c>
      <c r="F34" s="22"/>
      <c r="G34" s="40">
        <f t="shared" si="1"/>
        <v>290.51031524341579</v>
      </c>
      <c r="H34" s="38"/>
      <c r="I34" s="38"/>
      <c r="J34" s="38"/>
      <c r="K34" s="40"/>
      <c r="L34" s="41">
        <f t="shared" si="0"/>
        <v>145603.76999999999</v>
      </c>
    </row>
    <row r="35" spans="1:12" ht="88.5" customHeight="1" x14ac:dyDescent="0.2">
      <c r="A35" s="25" t="s">
        <v>104</v>
      </c>
      <c r="B35" s="24" t="s">
        <v>106</v>
      </c>
      <c r="C35" s="38">
        <v>30000</v>
      </c>
      <c r="D35" s="38">
        <v>5000</v>
      </c>
      <c r="E35" s="38">
        <v>18420</v>
      </c>
      <c r="F35" s="22"/>
      <c r="G35" s="40">
        <f t="shared" si="1"/>
        <v>368.40000000000003</v>
      </c>
      <c r="H35" s="38"/>
      <c r="I35" s="38"/>
      <c r="J35" s="38"/>
      <c r="K35" s="40"/>
      <c r="L35" s="41">
        <f t="shared" si="0"/>
        <v>18420</v>
      </c>
    </row>
    <row r="36" spans="1:12" s="5" customFormat="1" ht="40.5" customHeight="1" x14ac:dyDescent="0.2">
      <c r="A36" s="25" t="s">
        <v>75</v>
      </c>
      <c r="B36" s="24" t="s">
        <v>9</v>
      </c>
      <c r="C36" s="38">
        <f>SUM(C37:C40)</f>
        <v>56807600</v>
      </c>
      <c r="D36" s="38">
        <f>SUM(D37:D40)</f>
        <v>12586215</v>
      </c>
      <c r="E36" s="38">
        <f>SUM(E37:E40)</f>
        <v>17596223.900000002</v>
      </c>
      <c r="F36" s="23">
        <v>98.9</v>
      </c>
      <c r="G36" s="40">
        <f t="shared" si="1"/>
        <v>139.80552453616914</v>
      </c>
      <c r="H36" s="38"/>
      <c r="I36" s="38"/>
      <c r="J36" s="38"/>
      <c r="K36" s="40"/>
      <c r="L36" s="41">
        <f t="shared" si="0"/>
        <v>17596223.900000002</v>
      </c>
    </row>
    <row r="37" spans="1:12" s="5" customFormat="1" ht="40.5" customHeight="1" x14ac:dyDescent="0.2">
      <c r="A37" s="25" t="s">
        <v>90</v>
      </c>
      <c r="B37" s="24" t="s">
        <v>2</v>
      </c>
      <c r="C37" s="38">
        <v>30750000</v>
      </c>
      <c r="D37" s="38">
        <v>6733540</v>
      </c>
      <c r="E37" s="38">
        <v>10011882.380000001</v>
      </c>
      <c r="F37" s="23"/>
      <c r="G37" s="40">
        <f t="shared" si="1"/>
        <v>148.68675882225398</v>
      </c>
      <c r="H37" s="38"/>
      <c r="I37" s="38"/>
      <c r="J37" s="38"/>
      <c r="K37" s="40"/>
      <c r="L37" s="41">
        <f t="shared" si="0"/>
        <v>10011882.380000001</v>
      </c>
    </row>
    <row r="38" spans="1:12" ht="37.5" x14ac:dyDescent="0.2">
      <c r="A38" s="25" t="s">
        <v>3</v>
      </c>
      <c r="B38" s="24" t="s">
        <v>15</v>
      </c>
      <c r="C38" s="38">
        <v>25486600</v>
      </c>
      <c r="D38" s="38">
        <v>5748900</v>
      </c>
      <c r="E38" s="38">
        <v>7421899.6799999997</v>
      </c>
      <c r="F38" s="22">
        <v>98.3</v>
      </c>
      <c r="G38" s="40">
        <f t="shared" si="1"/>
        <v>129.10121379742213</v>
      </c>
      <c r="H38" s="38"/>
      <c r="I38" s="38"/>
      <c r="J38" s="38"/>
      <c r="K38" s="40"/>
      <c r="L38" s="41">
        <f t="shared" si="0"/>
        <v>7421899.6799999997</v>
      </c>
    </row>
    <row r="39" spans="1:12" ht="18.75" x14ac:dyDescent="0.2">
      <c r="A39" s="25" t="s">
        <v>4</v>
      </c>
      <c r="B39" s="24" t="s">
        <v>18</v>
      </c>
      <c r="C39" s="38">
        <v>510000</v>
      </c>
      <c r="D39" s="38">
        <v>103775</v>
      </c>
      <c r="E39" s="38">
        <v>162441.84</v>
      </c>
      <c r="F39" s="22">
        <v>85</v>
      </c>
      <c r="G39" s="40">
        <f t="shared" si="1"/>
        <v>156.53272946278005</v>
      </c>
      <c r="H39" s="38"/>
      <c r="I39" s="38"/>
      <c r="J39" s="38"/>
      <c r="K39" s="40"/>
      <c r="L39" s="41">
        <f t="shared" si="0"/>
        <v>162441.84</v>
      </c>
    </row>
    <row r="40" spans="1:12" ht="18.75" x14ac:dyDescent="0.2">
      <c r="A40" s="25" t="s">
        <v>120</v>
      </c>
      <c r="B40" s="24" t="s">
        <v>121</v>
      </c>
      <c r="C40" s="38">
        <v>61000</v>
      </c>
      <c r="D40" s="38">
        <v>0</v>
      </c>
      <c r="E40" s="38">
        <v>0</v>
      </c>
      <c r="F40" s="22"/>
      <c r="G40" s="40" t="e">
        <f t="shared" si="1"/>
        <v>#DIV/0!</v>
      </c>
      <c r="H40" s="38"/>
      <c r="I40" s="38"/>
      <c r="J40" s="38"/>
      <c r="K40" s="40"/>
      <c r="L40" s="41">
        <f t="shared" si="0"/>
        <v>0</v>
      </c>
    </row>
    <row r="41" spans="1:12" ht="46.5" customHeight="1" x14ac:dyDescent="0.2">
      <c r="A41" s="25" t="s">
        <v>94</v>
      </c>
      <c r="B41" s="24" t="s">
        <v>95</v>
      </c>
      <c r="C41" s="38"/>
      <c r="D41" s="38"/>
      <c r="E41" s="38"/>
      <c r="F41" s="22"/>
      <c r="G41" s="40"/>
      <c r="H41" s="38"/>
      <c r="I41" s="38"/>
      <c r="J41" s="38">
        <v>0</v>
      </c>
      <c r="K41" s="40"/>
      <c r="L41" s="41">
        <f t="shared" si="0"/>
        <v>0</v>
      </c>
    </row>
    <row r="42" spans="1:12" ht="18.75" x14ac:dyDescent="0.2">
      <c r="A42" s="25" t="s">
        <v>76</v>
      </c>
      <c r="B42" s="24" t="s">
        <v>48</v>
      </c>
      <c r="C42" s="38">
        <f>SUM(C43:C46)</f>
        <v>11000000</v>
      </c>
      <c r="D42" s="38">
        <f>SUM(D43:D46)</f>
        <v>575600</v>
      </c>
      <c r="E42" s="38">
        <f>SUM(E43:E46)</f>
        <v>3796864.68</v>
      </c>
      <c r="F42" s="22">
        <v>585.9</v>
      </c>
      <c r="G42" s="40">
        <f t="shared" si="1"/>
        <v>659.63597637248097</v>
      </c>
      <c r="H42" s="38">
        <f>SUM(H43:H47)</f>
        <v>231145176</v>
      </c>
      <c r="I42" s="38">
        <f>SUM(I43:I47)</f>
        <v>57411288</v>
      </c>
      <c r="J42" s="38">
        <f>SUM(J43:J47)</f>
        <v>70614561.150000006</v>
      </c>
      <c r="K42" s="40">
        <f>J42/I42*100</f>
        <v>122.99769541836443</v>
      </c>
      <c r="L42" s="41">
        <f t="shared" si="0"/>
        <v>74411425.830000013</v>
      </c>
    </row>
    <row r="43" spans="1:12" ht="93.75" x14ac:dyDescent="0.2">
      <c r="A43" s="20" t="s">
        <v>122</v>
      </c>
      <c r="B43" s="24" t="s">
        <v>11</v>
      </c>
      <c r="C43" s="38">
        <v>10000000</v>
      </c>
      <c r="D43" s="38">
        <v>364300</v>
      </c>
      <c r="E43" s="38">
        <v>2894180.14</v>
      </c>
      <c r="F43" s="22"/>
      <c r="G43" s="40">
        <f t="shared" si="1"/>
        <v>794.44966785616259</v>
      </c>
      <c r="H43" s="38"/>
      <c r="I43" s="38"/>
      <c r="J43" s="38">
        <v>21064.21</v>
      </c>
      <c r="K43" s="40"/>
      <c r="L43" s="41">
        <f t="shared" si="0"/>
        <v>2915244.35</v>
      </c>
    </row>
    <row r="44" spans="1:12" ht="18.75" x14ac:dyDescent="0.2">
      <c r="A44" s="20">
        <v>24062200</v>
      </c>
      <c r="B44" s="24" t="s">
        <v>91</v>
      </c>
      <c r="C44" s="38">
        <v>1000000</v>
      </c>
      <c r="D44" s="38">
        <v>211300</v>
      </c>
      <c r="E44" s="38">
        <v>902684.54</v>
      </c>
      <c r="F44" s="22"/>
      <c r="G44" s="40">
        <f t="shared" si="1"/>
        <v>427.20517747278751</v>
      </c>
      <c r="H44" s="38"/>
      <c r="I44" s="38"/>
      <c r="J44" s="38"/>
      <c r="K44" s="40"/>
      <c r="L44" s="41">
        <f t="shared" si="0"/>
        <v>902684.54</v>
      </c>
    </row>
    <row r="45" spans="1:12" ht="37.5" x14ac:dyDescent="0.2">
      <c r="A45" s="20">
        <v>24110700</v>
      </c>
      <c r="B45" s="24" t="s">
        <v>101</v>
      </c>
      <c r="C45" s="38"/>
      <c r="D45" s="38"/>
      <c r="E45" s="38"/>
      <c r="F45" s="22"/>
      <c r="G45" s="40"/>
      <c r="H45" s="38">
        <v>24</v>
      </c>
      <c r="I45" s="38">
        <v>0</v>
      </c>
      <c r="J45" s="38">
        <v>0</v>
      </c>
      <c r="K45" s="40"/>
      <c r="L45" s="41">
        <f t="shared" si="0"/>
        <v>0</v>
      </c>
    </row>
    <row r="46" spans="1:12" ht="37.5" customHeight="1" x14ac:dyDescent="0.2">
      <c r="A46" s="25" t="s">
        <v>100</v>
      </c>
      <c r="B46" s="24" t="s">
        <v>47</v>
      </c>
      <c r="C46" s="38"/>
      <c r="D46" s="38"/>
      <c r="E46" s="38"/>
      <c r="F46" s="22"/>
      <c r="G46" s="40"/>
      <c r="H46" s="38">
        <v>2000000</v>
      </c>
      <c r="I46" s="38">
        <v>125000</v>
      </c>
      <c r="J46" s="38">
        <v>253311.44</v>
      </c>
      <c r="K46" s="40">
        <f>J46/I46*100</f>
        <v>202.64915199999999</v>
      </c>
      <c r="L46" s="41">
        <f t="shared" si="0"/>
        <v>253311.44</v>
      </c>
    </row>
    <row r="47" spans="1:12" ht="18.75" x14ac:dyDescent="0.2">
      <c r="A47" s="25" t="s">
        <v>77</v>
      </c>
      <c r="B47" s="24" t="s">
        <v>12</v>
      </c>
      <c r="C47" s="38"/>
      <c r="D47" s="38"/>
      <c r="E47" s="38"/>
      <c r="F47" s="22"/>
      <c r="G47" s="40"/>
      <c r="H47" s="38">
        <v>229145152</v>
      </c>
      <c r="I47" s="38">
        <v>57286288</v>
      </c>
      <c r="J47" s="38">
        <v>70340185.5</v>
      </c>
      <c r="K47" s="40">
        <f>J47/I47*100</f>
        <v>122.78712403219423</v>
      </c>
      <c r="L47" s="41">
        <f t="shared" si="0"/>
        <v>70340185.5</v>
      </c>
    </row>
    <row r="48" spans="1:12" ht="18.75" x14ac:dyDescent="0.2">
      <c r="A48" s="25" t="s">
        <v>78</v>
      </c>
      <c r="B48" s="24" t="s">
        <v>52</v>
      </c>
      <c r="C48" s="38">
        <f>SUM(C49:C50)</f>
        <v>45000</v>
      </c>
      <c r="D48" s="38">
        <f>SUM(D49:D50)</f>
        <v>5500</v>
      </c>
      <c r="E48" s="38">
        <f>SUM(E49:E50)</f>
        <v>11600</v>
      </c>
      <c r="F48" s="22"/>
      <c r="G48" s="40">
        <f t="shared" si="1"/>
        <v>210.90909090909088</v>
      </c>
      <c r="H48" s="38">
        <f>SUM(H50:H51)</f>
        <v>9742979</v>
      </c>
      <c r="I48" s="38">
        <f>SUM(I50:I51)</f>
        <v>5970500</v>
      </c>
      <c r="J48" s="38">
        <f>SUM(J50:J51)</f>
        <v>9996218.8000000007</v>
      </c>
      <c r="K48" s="40">
        <f>J48/I48*100</f>
        <v>167.4268285738213</v>
      </c>
      <c r="L48" s="41">
        <f t="shared" si="0"/>
        <v>10007818.800000001</v>
      </c>
    </row>
    <row r="49" spans="1:12" ht="75" x14ac:dyDescent="0.2">
      <c r="A49" s="25" t="s">
        <v>50</v>
      </c>
      <c r="B49" s="24" t="s">
        <v>51</v>
      </c>
      <c r="C49" s="38">
        <v>45000</v>
      </c>
      <c r="D49" s="38">
        <v>5500</v>
      </c>
      <c r="E49" s="38">
        <v>11600</v>
      </c>
      <c r="F49" s="22"/>
      <c r="G49" s="40">
        <f t="shared" si="1"/>
        <v>210.90909090909088</v>
      </c>
      <c r="H49" s="38"/>
      <c r="I49" s="38"/>
      <c r="J49" s="38"/>
      <c r="K49" s="40"/>
      <c r="L49" s="41">
        <f t="shared" si="0"/>
        <v>11600</v>
      </c>
    </row>
    <row r="50" spans="1:12" ht="37.5" x14ac:dyDescent="0.2">
      <c r="A50" s="25" t="s">
        <v>79</v>
      </c>
      <c r="B50" s="24" t="s">
        <v>14</v>
      </c>
      <c r="C50" s="38"/>
      <c r="D50" s="38"/>
      <c r="E50" s="38"/>
      <c r="F50" s="22"/>
      <c r="G50" s="40"/>
      <c r="H50" s="38">
        <v>800000</v>
      </c>
      <c r="I50" s="38">
        <v>120500</v>
      </c>
      <c r="J50" s="38">
        <v>7731468.4000000004</v>
      </c>
      <c r="K50" s="40">
        <f>J50/I50*100</f>
        <v>6416.1563485477191</v>
      </c>
      <c r="L50" s="41">
        <f t="shared" si="0"/>
        <v>7731468.4000000004</v>
      </c>
    </row>
    <row r="51" spans="1:12" ht="18.75" x14ac:dyDescent="0.2">
      <c r="A51" s="25" t="s">
        <v>80</v>
      </c>
      <c r="B51" s="24" t="s">
        <v>35</v>
      </c>
      <c r="C51" s="38"/>
      <c r="D51" s="38"/>
      <c r="E51" s="38"/>
      <c r="F51" s="22"/>
      <c r="G51" s="40"/>
      <c r="H51" s="38">
        <v>8942979</v>
      </c>
      <c r="I51" s="38">
        <v>5850000</v>
      </c>
      <c r="J51" s="38">
        <v>2264750.4</v>
      </c>
      <c r="K51" s="40">
        <f>J51/I51*100</f>
        <v>38.713682051282049</v>
      </c>
      <c r="L51" s="41">
        <f t="shared" si="0"/>
        <v>2264750.4</v>
      </c>
    </row>
    <row r="52" spans="1:12" ht="24.75" customHeight="1" x14ac:dyDescent="0.2">
      <c r="A52" s="25" t="s">
        <v>81</v>
      </c>
      <c r="B52" s="24" t="s">
        <v>31</v>
      </c>
      <c r="C52" s="38"/>
      <c r="D52" s="38"/>
      <c r="E52" s="38"/>
      <c r="F52" s="22"/>
      <c r="G52" s="40"/>
      <c r="H52" s="38">
        <v>5215800</v>
      </c>
      <c r="I52" s="38">
        <v>1223850</v>
      </c>
      <c r="J52" s="38">
        <v>2804743.28</v>
      </c>
      <c r="K52" s="40">
        <f>J52/I52*100</f>
        <v>229.17377783225069</v>
      </c>
      <c r="L52" s="41">
        <f t="shared" si="0"/>
        <v>2804743.28</v>
      </c>
    </row>
    <row r="53" spans="1:12" s="4" customFormat="1" ht="18.75" x14ac:dyDescent="0.2">
      <c r="A53" s="29"/>
      <c r="B53" s="30" t="s">
        <v>53</v>
      </c>
      <c r="C53" s="42">
        <f>SUM(C8,C26,C48)</f>
        <v>3147017700</v>
      </c>
      <c r="D53" s="42">
        <f>SUM(D8,D26,D48)</f>
        <v>752841730</v>
      </c>
      <c r="E53" s="42">
        <f>SUM(E8,E26,E48)</f>
        <v>798195513.99000013</v>
      </c>
      <c r="F53" s="43">
        <v>92.2</v>
      </c>
      <c r="G53" s="44">
        <f t="shared" si="1"/>
        <v>106.0243451156726</v>
      </c>
      <c r="H53" s="42">
        <f>SUM(H8,H26,H48,H52)</f>
        <v>247303955</v>
      </c>
      <c r="I53" s="42">
        <f>SUM(I8,I26,I48,I52)</f>
        <v>64912938</v>
      </c>
      <c r="J53" s="42">
        <f>SUM(J8,J26,J48,J52)</f>
        <v>84031450.38000001</v>
      </c>
      <c r="K53" s="44">
        <f>J53/I53*100</f>
        <v>129.45254516133596</v>
      </c>
      <c r="L53" s="45">
        <f t="shared" si="0"/>
        <v>882226964.37000012</v>
      </c>
    </row>
    <row r="54" spans="1:12" s="4" customFormat="1" ht="18.75" x14ac:dyDescent="0.2">
      <c r="A54" s="29" t="s">
        <v>82</v>
      </c>
      <c r="B54" s="30" t="s">
        <v>68</v>
      </c>
      <c r="C54" s="42">
        <f>SUM(C55,C56,C58)</f>
        <v>773411137</v>
      </c>
      <c r="D54" s="42">
        <f>SUM(D55,D56,D58)</f>
        <v>173089657</v>
      </c>
      <c r="E54" s="42">
        <f>SUM(E55,E56,E58)</f>
        <v>173089657</v>
      </c>
      <c r="F54" s="43"/>
      <c r="G54" s="44">
        <f t="shared" si="1"/>
        <v>100</v>
      </c>
      <c r="H54" s="42"/>
      <c r="I54" s="42"/>
      <c r="J54" s="42"/>
      <c r="K54" s="44"/>
      <c r="L54" s="45">
        <f t="shared" si="0"/>
        <v>173089657</v>
      </c>
    </row>
    <row r="55" spans="1:12" s="4" customFormat="1" ht="87.75" customHeight="1" x14ac:dyDescent="0.2">
      <c r="A55" s="29" t="s">
        <v>69</v>
      </c>
      <c r="B55" s="37" t="s">
        <v>70</v>
      </c>
      <c r="C55" s="38">
        <v>7509500</v>
      </c>
      <c r="D55" s="38">
        <v>1877376</v>
      </c>
      <c r="E55" s="38">
        <v>1877376</v>
      </c>
      <c r="F55" s="31"/>
      <c r="G55" s="40">
        <f t="shared" si="1"/>
        <v>100</v>
      </c>
      <c r="H55" s="38"/>
      <c r="I55" s="38"/>
      <c r="J55" s="38"/>
      <c r="K55" s="40"/>
      <c r="L55" s="41">
        <f t="shared" si="0"/>
        <v>1877376</v>
      </c>
    </row>
    <row r="56" spans="1:12" s="4" customFormat="1" ht="19.5" x14ac:dyDescent="0.2">
      <c r="A56" s="32" t="s">
        <v>24</v>
      </c>
      <c r="B56" s="33" t="s">
        <v>102</v>
      </c>
      <c r="C56" s="38">
        <f>SUM(C57:C57)</f>
        <v>753756400</v>
      </c>
      <c r="D56" s="38">
        <f>SUM(D57:D57)</f>
        <v>168183600</v>
      </c>
      <c r="E56" s="38">
        <f>SUM(E57:E57)</f>
        <v>168183600</v>
      </c>
      <c r="F56" s="34">
        <f>SUM(F59:F61)</f>
        <v>43.4</v>
      </c>
      <c r="G56" s="40">
        <f t="shared" si="1"/>
        <v>100</v>
      </c>
      <c r="H56" s="38"/>
      <c r="I56" s="38"/>
      <c r="J56" s="38"/>
      <c r="K56" s="40"/>
      <c r="L56" s="41">
        <f t="shared" si="0"/>
        <v>168183600</v>
      </c>
    </row>
    <row r="57" spans="1:12" s="4" customFormat="1" ht="37.5" x14ac:dyDescent="0.2">
      <c r="A57" s="25" t="s">
        <v>55</v>
      </c>
      <c r="B57" s="24" t="s">
        <v>54</v>
      </c>
      <c r="C57" s="38">
        <v>753756400</v>
      </c>
      <c r="D57" s="38">
        <v>168183600</v>
      </c>
      <c r="E57" s="38">
        <v>168183600</v>
      </c>
      <c r="F57" s="23"/>
      <c r="G57" s="40">
        <f t="shared" si="1"/>
        <v>100</v>
      </c>
      <c r="H57" s="38"/>
      <c r="I57" s="38"/>
      <c r="J57" s="38"/>
      <c r="K57" s="40"/>
      <c r="L57" s="41">
        <f t="shared" si="0"/>
        <v>168183600</v>
      </c>
    </row>
    <row r="58" spans="1:12" s="4" customFormat="1" ht="39" x14ac:dyDescent="0.2">
      <c r="A58" s="25" t="s">
        <v>65</v>
      </c>
      <c r="B58" s="26" t="s">
        <v>71</v>
      </c>
      <c r="C58" s="38">
        <f>SUM(C60:C61)</f>
        <v>12145237</v>
      </c>
      <c r="D58" s="38">
        <f>SUM(D60:D61)</f>
        <v>3028681</v>
      </c>
      <c r="E58" s="38">
        <f>SUM(E60:E61)</f>
        <v>3028681</v>
      </c>
      <c r="F58" s="38">
        <f>SUM(F60:F61)</f>
        <v>43.4</v>
      </c>
      <c r="G58" s="40">
        <f t="shared" si="1"/>
        <v>100</v>
      </c>
      <c r="H58" s="38"/>
      <c r="I58" s="38"/>
      <c r="J58" s="38"/>
      <c r="K58" s="40"/>
      <c r="L58" s="41">
        <f t="shared" si="0"/>
        <v>3028681</v>
      </c>
    </row>
    <row r="59" spans="1:12" s="4" customFormat="1" ht="2.25" hidden="1" customHeight="1" x14ac:dyDescent="0.2">
      <c r="A59" s="25" t="s">
        <v>25</v>
      </c>
      <c r="B59" s="24" t="s">
        <v>37</v>
      </c>
      <c r="C59" s="38"/>
      <c r="D59" s="38"/>
      <c r="E59" s="38"/>
      <c r="F59" s="23"/>
      <c r="G59" s="40" t="e">
        <f t="shared" si="1"/>
        <v>#DIV/0!</v>
      </c>
      <c r="H59" s="38"/>
      <c r="I59" s="38"/>
      <c r="J59" s="38"/>
      <c r="K59" s="40"/>
      <c r="L59" s="41">
        <f t="shared" si="0"/>
        <v>0</v>
      </c>
    </row>
    <row r="60" spans="1:12" s="4" customFormat="1" ht="62.25" customHeight="1" x14ac:dyDescent="0.2">
      <c r="A60" s="25" t="s">
        <v>92</v>
      </c>
      <c r="B60" s="24" t="s">
        <v>93</v>
      </c>
      <c r="C60" s="38">
        <v>11127203</v>
      </c>
      <c r="D60" s="38">
        <v>2728020</v>
      </c>
      <c r="E60" s="38">
        <v>2728020</v>
      </c>
      <c r="F60" s="23"/>
      <c r="G60" s="40">
        <f t="shared" si="1"/>
        <v>100</v>
      </c>
      <c r="H60" s="38"/>
      <c r="I60" s="38"/>
      <c r="J60" s="38"/>
      <c r="K60" s="40"/>
      <c r="L60" s="41">
        <f t="shared" si="0"/>
        <v>2728020</v>
      </c>
    </row>
    <row r="61" spans="1:12" s="4" customFormat="1" ht="18.75" x14ac:dyDescent="0.2">
      <c r="A61" s="25" t="s">
        <v>66</v>
      </c>
      <c r="B61" s="24" t="s">
        <v>67</v>
      </c>
      <c r="C61" s="38">
        <v>1018034</v>
      </c>
      <c r="D61" s="38">
        <v>300661</v>
      </c>
      <c r="E61" s="38">
        <v>300661</v>
      </c>
      <c r="F61" s="23">
        <v>43.4</v>
      </c>
      <c r="G61" s="40">
        <f t="shared" si="1"/>
        <v>100</v>
      </c>
      <c r="H61" s="38"/>
      <c r="I61" s="38"/>
      <c r="J61" s="38"/>
      <c r="K61" s="40"/>
      <c r="L61" s="41">
        <f t="shared" si="0"/>
        <v>300661</v>
      </c>
    </row>
    <row r="62" spans="1:12" s="4" customFormat="1" ht="19.5" thickBot="1" x14ac:dyDescent="0.25">
      <c r="A62" s="35"/>
      <c r="B62" s="36" t="s">
        <v>16</v>
      </c>
      <c r="C62" s="48">
        <f>SUM(C53+C54)</f>
        <v>3920428837</v>
      </c>
      <c r="D62" s="48">
        <f>SUM(D53+D54)</f>
        <v>925931387</v>
      </c>
      <c r="E62" s="48">
        <f>SUM(E53+E54)</f>
        <v>971285170.99000013</v>
      </c>
      <c r="F62" s="49">
        <v>93.8</v>
      </c>
      <c r="G62" s="50">
        <f t="shared" si="1"/>
        <v>104.89817978165159</v>
      </c>
      <c r="H62" s="48">
        <f>SUM(H53)</f>
        <v>247303955</v>
      </c>
      <c r="I62" s="48">
        <f>SUM(I53)</f>
        <v>64912938</v>
      </c>
      <c r="J62" s="48">
        <f>SUM(J53)</f>
        <v>84031450.38000001</v>
      </c>
      <c r="K62" s="50">
        <f>J62/I62*100</f>
        <v>129.45254516133596</v>
      </c>
      <c r="L62" s="51">
        <f t="shared" si="0"/>
        <v>1055316621.3700001</v>
      </c>
    </row>
    <row r="63" spans="1:12" s="4" customFormat="1" ht="20.25" x14ac:dyDescent="0.2">
      <c r="A63" s="12"/>
      <c r="B63" s="13"/>
      <c r="C63" s="14"/>
      <c r="D63" s="14"/>
      <c r="E63" s="14"/>
      <c r="F63" s="14"/>
      <c r="G63" s="16"/>
      <c r="H63" s="14"/>
      <c r="I63" s="14"/>
      <c r="J63" s="14"/>
      <c r="K63" s="17"/>
      <c r="L63" s="15"/>
    </row>
    <row r="64" spans="1:12" s="4" customFormat="1" ht="20.25" x14ac:dyDescent="0.2">
      <c r="A64" s="12"/>
      <c r="B64" s="13"/>
      <c r="C64" s="14"/>
      <c r="D64" s="14"/>
      <c r="E64" s="14"/>
      <c r="F64" s="14"/>
      <c r="G64" s="16"/>
      <c r="H64" s="14"/>
      <c r="I64" s="14"/>
      <c r="J64" s="14"/>
      <c r="K64" s="17"/>
      <c r="L64" s="15"/>
    </row>
    <row r="65" spans="1:12" s="4" customFormat="1" ht="20.25" x14ac:dyDescent="0.2">
      <c r="A65" s="12"/>
      <c r="B65" s="13" t="s">
        <v>97</v>
      </c>
      <c r="C65" s="14"/>
      <c r="D65" s="14"/>
      <c r="E65" s="14"/>
      <c r="F65" s="14"/>
      <c r="G65" s="15"/>
      <c r="H65" s="14"/>
      <c r="I65" s="46" t="s">
        <v>108</v>
      </c>
      <c r="J65" s="14"/>
      <c r="K65" s="14"/>
      <c r="L65" s="15"/>
    </row>
    <row r="66" spans="1:12" s="4" customFormat="1" ht="20.25" x14ac:dyDescent="0.2">
      <c r="A66" s="12"/>
      <c r="B66" s="13"/>
      <c r="C66" s="14"/>
      <c r="D66" s="14"/>
      <c r="E66" s="14"/>
      <c r="F66" s="14"/>
      <c r="G66" s="15"/>
      <c r="H66" s="14"/>
      <c r="I66" s="46"/>
      <c r="J66" s="14"/>
      <c r="K66" s="14"/>
      <c r="L66" s="15"/>
    </row>
    <row r="67" spans="1:12" s="4" customFormat="1" ht="20.25" x14ac:dyDescent="0.2">
      <c r="A67" s="12"/>
      <c r="B67" s="13"/>
      <c r="C67" s="14"/>
      <c r="D67" s="14"/>
      <c r="E67" s="14"/>
      <c r="F67" s="14"/>
      <c r="G67" s="15"/>
      <c r="H67" s="14"/>
      <c r="I67" s="46"/>
      <c r="J67" s="14"/>
      <c r="K67" s="14"/>
      <c r="L67" s="15"/>
    </row>
    <row r="68" spans="1:12" ht="20.25" x14ac:dyDescent="0.2">
      <c r="A68" s="6"/>
      <c r="B68" s="47" t="s">
        <v>98</v>
      </c>
      <c r="C68" s="6" t="s">
        <v>19</v>
      </c>
      <c r="D68" s="6"/>
      <c r="E68" s="6"/>
      <c r="F68" s="6"/>
      <c r="G68" s="6"/>
      <c r="H68" s="6"/>
      <c r="I68" s="47" t="s">
        <v>109</v>
      </c>
      <c r="J68" s="6"/>
      <c r="K68" s="6"/>
      <c r="L68" s="6"/>
    </row>
    <row r="69" spans="1:12" ht="23.25" customHeight="1" x14ac:dyDescent="0.2">
      <c r="A69" s="2"/>
      <c r="B69" s="55"/>
      <c r="C69" s="55"/>
      <c r="D69" s="55"/>
      <c r="E69" s="55"/>
      <c r="F69" s="55"/>
      <c r="G69" s="55"/>
      <c r="H69" s="55"/>
      <c r="I69" s="55"/>
      <c r="J69" s="55"/>
      <c r="K69" s="55"/>
      <c r="L69" s="55"/>
    </row>
    <row r="70" spans="1:12" ht="15.75" x14ac:dyDescent="0.2">
      <c r="B70" s="8"/>
      <c r="E70" s="9"/>
      <c r="F70" s="9"/>
      <c r="G70" s="9"/>
      <c r="J70" s="8"/>
      <c r="K70" s="8"/>
    </row>
    <row r="71" spans="1:12" x14ac:dyDescent="0.2">
      <c r="C71" s="9"/>
      <c r="D71" s="9"/>
      <c r="H71" s="10"/>
      <c r="I71" s="10"/>
    </row>
  </sheetData>
  <mergeCells count="12">
    <mergeCell ref="C1:L1"/>
    <mergeCell ref="C2:L2"/>
    <mergeCell ref="C3:L3"/>
    <mergeCell ref="A1:B1"/>
    <mergeCell ref="A2:B2"/>
    <mergeCell ref="A3:B3"/>
    <mergeCell ref="A6:A7"/>
    <mergeCell ref="H6:K6"/>
    <mergeCell ref="B69:L69"/>
    <mergeCell ref="A4:L4"/>
    <mergeCell ref="C6:G6"/>
    <mergeCell ref="B6:B7"/>
  </mergeCells>
  <phoneticPr fontId="0" type="noConversion"/>
  <hyperlinks>
    <hyperlink ref="B9" location="_ftn1" display="_ftn1"/>
    <hyperlink ref="F9" location="_ftn1" display="_ftn1"/>
    <hyperlink ref="B50" location="_ftn1" display="_ftn1"/>
    <hyperlink ref="B51" location="_ftn1" display="_ftn1"/>
    <hyperlink ref="B23" location="_ftn1" display="_ftn1"/>
    <hyperlink ref="B61" location="_ftn1" display="_ftn1"/>
    <hyperlink ref="B62" location="_ftn1" display="_ftn1"/>
    <hyperlink ref="B37" location="_ftn1" display="_ftn1"/>
    <hyperlink ref="B36" location="_ftn1" display="_ftn1"/>
    <hyperlink ref="B38" location="_ftn1" display="_ftn1"/>
    <hyperlink ref="B49" location="_ftn1" display="_ftn1"/>
  </hyperlinks>
  <printOptions horizontalCentered="1"/>
  <pageMargins left="0.23622047244094491" right="0.23622047244094491" top="0.39" bottom="0.19685039370078741" header="0.23622047244094491" footer="0.19685039370078741"/>
  <pageSetup paperSize="9" scale="57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</vt:lpstr>
      <vt:lpstr>'2021'!Область_друку</vt:lpstr>
    </vt:vector>
  </TitlesOfParts>
  <Company>OFU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Ліщук Петро Андрійович</cp:lastModifiedBy>
  <cp:lastPrinted>2024-05-09T11:10:57Z</cp:lastPrinted>
  <dcterms:created xsi:type="dcterms:W3CDTF">2000-04-12T12:59:51Z</dcterms:created>
  <dcterms:modified xsi:type="dcterms:W3CDTF">2024-11-18T12:33:33Z</dcterms:modified>
</cp:coreProperties>
</file>