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615"/>
  </bookViews>
  <sheets>
    <sheet name="0611021" sheetId="1" r:id="rId1"/>
  </sheets>
  <definedNames>
    <definedName name="_xlnm.Print_Area" localSheetId="0">'0611021'!$A$1:$L$105</definedName>
  </definedNames>
  <calcPr calcId="152511"/>
</workbook>
</file>

<file path=xl/calcChain.xml><?xml version="1.0" encoding="utf-8"?>
<calcChain xmlns="http://schemas.openxmlformats.org/spreadsheetml/2006/main">
  <c r="P98" i="1" l="1"/>
  <c r="P99" i="1" s="1"/>
  <c r="J97" i="1"/>
  <c r="J96" i="1"/>
  <c r="J95" i="1"/>
  <c r="J94" i="1"/>
  <c r="J93" i="1"/>
  <c r="J92" i="1"/>
  <c r="J91" i="1"/>
  <c r="J89" i="1"/>
  <c r="H88" i="1"/>
  <c r="J88" i="1" s="1"/>
  <c r="F87" i="1"/>
  <c r="J87" i="1" s="1"/>
  <c r="F86" i="1"/>
  <c r="J86" i="1" s="1"/>
  <c r="F85" i="1"/>
  <c r="J85" i="1" s="1"/>
  <c r="J81" i="1"/>
  <c r="J80" i="1"/>
  <c r="J79" i="1"/>
  <c r="J78" i="1"/>
  <c r="J77" i="1"/>
  <c r="J75" i="1"/>
  <c r="J74" i="1"/>
  <c r="J73" i="1"/>
  <c r="J72" i="1"/>
  <c r="J71" i="1"/>
  <c r="J70" i="1"/>
  <c r="J69" i="1"/>
  <c r="F56" i="1"/>
  <c r="H83" i="1" s="1"/>
  <c r="H55" i="1"/>
  <c r="H54" i="1"/>
  <c r="D53" i="1"/>
  <c r="H53" i="1" s="1"/>
  <c r="H56" i="1" s="1"/>
  <c r="H52" i="1"/>
  <c r="H84" i="1" l="1"/>
  <c r="F62" i="1"/>
  <c r="F63" i="1" s="1"/>
  <c r="D56" i="1"/>
  <c r="D62" i="1" l="1"/>
  <c r="F83" i="1"/>
  <c r="J83" i="1" s="1"/>
  <c r="D63" i="1" l="1"/>
  <c r="F84" i="1" s="1"/>
  <c r="J84" i="1" s="1"/>
  <c r="H62" i="1"/>
  <c r="H63" i="1" s="1"/>
</calcChain>
</file>

<file path=xl/sharedStrings.xml><?xml version="1.0" encoding="utf-8"?>
<sst xmlns="http://schemas.openxmlformats.org/spreadsheetml/2006/main" count="174" uniqueCount="120">
  <si>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</si>
  <si>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</si>
  <si>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</si>
  <si>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</si>
  <si>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</si>
  <si>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</si>
  <si>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</si>
  <si>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</si>
  <si>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</si>
  <si>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</si>
  <si>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</si>
  <si>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</si>
  <si>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</si>
  <si>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- 597 319 398,00 гривень, у тому числі загального фонду — 494 944 038,00 гривень та спеціального фонду — 102 375 360,00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</si>
  <si>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</si>
  <si>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</si>
  <si>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</si>
  <si>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</si>
  <si>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</si>
  <si>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</si>
  <si>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</si>
  <si>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</si>
  <si>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</si>
  <si>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</si>
  <si>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</si>
  <si>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</si>
  <si>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</si>
  <si>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</si>
  <si>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</si>
  <si>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</si>
  <si>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</si>
  <si>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</si>
  <si>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</si>
  <si>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</si>
  <si>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</si>
  <si>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</si>
  <si>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</si>
  <si>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</si>
  <si>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</si>
  <si>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</si>
  <si>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</si>
  <si>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</si>
  <si>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</si>
  <si>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</si>
  <si>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</si>
  <si>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</si>
  <si>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</si>
  <si>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</si>
  <si>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</si>
  <si>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</si>
  <si>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</si>
  <si>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</si>
  <si>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</si>
  <si>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</si>
  <si>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</si>
  <si>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</si>
  <si>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</si>
  <si>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</si>
  <si>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</si>
  <si>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</si>
  <si>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</si>
  <si>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</si>
  <si>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</si>
  <si>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</si>
  <si>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</si>
  <si>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</si>
  <si>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</si>
  <si>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</si>
  <si>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</si>
  <si>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</si>
  <si>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</si>
  <si>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</si>
  <si>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</si>
  <si>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</si>
  <si>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</si>
  <si>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</si>
  <si>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</si>
  <si>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</si>
  <si>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</si>
  <si>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</si>
  <si>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</si>
  <si>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</si>
  <si>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</si>
  <si>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</si>
  <si>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</si>
  <si>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</si>
  <si>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</si>
  <si>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</si>
  <si>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</t>
  </si>
  <si>
    <t>Рішення сесії від 11.12.2024 року № 9</t>
  </si>
  <si>
    <t xml:space="preserve">Кількість закладів, в яких будуть проведені поточні ремонти 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</si>
  <si>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</si>
  <si>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</si>
  <si>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</si>
  <si>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</si>
  <si>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</si>
  <si>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</si>
  <si>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</si>
  <si>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</si>
  <si>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 xml:space="preserve">Середні витрати на проведення поточних ремонтів одного навчального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</si>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</sst>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X105"/>
  <sheetViews>
    <sheetView tabSelected="1" view="pageBreakPreview" zoomScale="70" zoomScaleNormal="70" zoomScaleSheetLayoutView="70" workbookViewId="0">
      <selection activeCell="B105" sqref="B105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6" t="s">
        <v>0</v>
      </c>
      <c r="I1" s="58"/>
      <c r="J1" s="58"/>
      <c r="K1" s="58"/>
      <c r="L1" s="58"/>
    </row>
    <row r="2" spans="1:23" ht="118.9" customHeight="1" x14ac:dyDescent="0.2">
      <c r="B2" s="2"/>
      <c r="C2" s="2"/>
      <c r="D2" s="2"/>
      <c r="E2" s="2"/>
      <c r="F2" s="2"/>
      <c r="G2" s="4"/>
      <c r="H2" s="55" t="s">
        <v>119</v>
      </c>
      <c r="I2" s="55"/>
      <c r="J2" s="55"/>
      <c r="K2" s="55"/>
      <c r="L2" s="55"/>
    </row>
    <row r="3" spans="1:23" ht="42.75" customHeight="1" x14ac:dyDescent="0.2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3" ht="103.9" customHeight="1" x14ac:dyDescent="0.2">
      <c r="A4" s="5" t="s">
        <v>2</v>
      </c>
      <c r="B4" s="53" t="s">
        <v>3</v>
      </c>
      <c r="C4" s="53"/>
      <c r="D4" s="53"/>
      <c r="E4" s="53"/>
      <c r="F4" s="53"/>
      <c r="G4" s="52" t="s">
        <v>4</v>
      </c>
      <c r="H4" s="52"/>
      <c r="I4" s="52"/>
      <c r="J4" s="52"/>
      <c r="K4" s="52"/>
    </row>
    <row r="5" spans="1:23" ht="86.25" customHeight="1" x14ac:dyDescent="0.2">
      <c r="A5" s="4" t="s">
        <v>5</v>
      </c>
      <c r="B5" s="52" t="s">
        <v>6</v>
      </c>
      <c r="C5" s="53"/>
      <c r="D5" s="53"/>
      <c r="E5" s="53"/>
      <c r="F5" s="53"/>
      <c r="G5" s="53" t="s">
        <v>7</v>
      </c>
      <c r="H5" s="53"/>
      <c r="I5" s="53"/>
      <c r="J5" s="53"/>
      <c r="K5" s="53"/>
    </row>
    <row r="6" spans="1:23" ht="126.2" customHeight="1" x14ac:dyDescent="0.2">
      <c r="A6" s="4" t="s">
        <v>8</v>
      </c>
      <c r="B6" s="52" t="s">
        <v>9</v>
      </c>
      <c r="C6" s="53"/>
      <c r="D6" s="6" t="s">
        <v>10</v>
      </c>
      <c r="E6" s="54" t="s">
        <v>11</v>
      </c>
      <c r="F6" s="52"/>
      <c r="G6" s="52" t="s">
        <v>12</v>
      </c>
      <c r="H6" s="53"/>
      <c r="I6" s="53"/>
      <c r="J6" s="53"/>
      <c r="K6" s="53"/>
    </row>
    <row r="7" spans="1:23" s="7" customFormat="1" ht="25.15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M7" s="8"/>
      <c r="N7" s="8"/>
      <c r="O7" s="8"/>
      <c r="P7" s="8"/>
      <c r="Q7" s="8"/>
    </row>
    <row r="8" spans="1:23" ht="18" customHeight="1" x14ac:dyDescent="0.2">
      <c r="A8" s="56" t="s">
        <v>14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23" ht="21.75" customHeight="1" x14ac:dyDescent="0.2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23" ht="21.2" customHeight="1" x14ac:dyDescent="0.2">
      <c r="A10" s="57" t="s">
        <v>16</v>
      </c>
      <c r="B10" s="57"/>
      <c r="C10" s="57"/>
      <c r="D10" s="57"/>
      <c r="E10" s="57"/>
      <c r="F10" s="57"/>
      <c r="G10" s="57"/>
      <c r="H10" s="57"/>
      <c r="I10" s="57"/>
      <c r="J10" s="9"/>
      <c r="K10" s="9"/>
    </row>
    <row r="11" spans="1:23" ht="25.5" customHeight="1" x14ac:dyDescent="0.2">
      <c r="A11" s="57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23" ht="25.5" customHeight="1" x14ac:dyDescent="0.2">
      <c r="A12" s="57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23" ht="25.5" customHeight="1" x14ac:dyDescent="0.2">
      <c r="A13" s="57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23" ht="25.5" customHeight="1" x14ac:dyDescent="0.2">
      <c r="A14" s="51" t="s">
        <v>20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25.5" customHeight="1" x14ac:dyDescent="0.2">
      <c r="A15" s="51" t="s">
        <v>21</v>
      </c>
      <c r="B15" s="51"/>
      <c r="C15" s="51"/>
      <c r="D15" s="51"/>
      <c r="E15" s="51"/>
      <c r="F15" s="51"/>
      <c r="G15" s="51"/>
      <c r="H15" s="51"/>
      <c r="I15" s="51"/>
      <c r="J15" s="51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51" t="s">
        <v>22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57" t="s">
        <v>23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23.45" customHeight="1" x14ac:dyDescent="0.2">
      <c r="A18" s="57" t="s">
        <v>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7.95" customHeight="1" x14ac:dyDescent="0.2">
      <c r="A19" s="57" t="s">
        <v>25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24.4" customHeight="1" x14ac:dyDescent="0.2">
      <c r="A20" s="57" t="s">
        <v>26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24.4" customHeight="1" x14ac:dyDescent="0.2">
      <c r="A21" s="57" t="s">
        <v>27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24.4" customHeight="1" x14ac:dyDescent="0.2">
      <c r="A22" s="57" t="s">
        <v>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24.4" customHeight="1" x14ac:dyDescent="0.2">
      <c r="A23" s="57" t="s">
        <v>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26.45" customHeight="1" x14ac:dyDescent="0.2">
      <c r="A24" s="51" t="s">
        <v>30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20.25" customHeight="1" x14ac:dyDescent="0.2">
      <c r="A25" s="51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10"/>
    </row>
    <row r="26" spans="1:11" ht="39.75" customHeight="1" x14ac:dyDescent="0.2">
      <c r="A26" s="57" t="s">
        <v>32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27" customHeight="1" x14ac:dyDescent="0.2">
      <c r="A27" s="51" t="s">
        <v>33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ht="34.5" customHeight="1" x14ac:dyDescent="0.2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24.4" customHeight="1" x14ac:dyDescent="0.2">
      <c r="A29" s="57" t="s">
        <v>35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22.7" customHeight="1" x14ac:dyDescent="0.2">
      <c r="A30" s="57" t="s">
        <v>36</v>
      </c>
      <c r="B30" s="57"/>
      <c r="C30" s="57"/>
      <c r="D30" s="57"/>
      <c r="E30" s="57"/>
      <c r="F30" s="57"/>
      <c r="G30" s="57"/>
      <c r="H30" s="57"/>
      <c r="I30" s="57"/>
      <c r="J30" s="57"/>
      <c r="K30" s="9"/>
    </row>
    <row r="31" spans="1:11" ht="22.7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26.45" customHeight="1" x14ac:dyDescent="0.2">
      <c r="A32" s="57" t="s">
        <v>38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11" customFormat="1" ht="38.85" customHeight="1" x14ac:dyDescent="0.2">
      <c r="A33" s="57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36.75" customHeight="1" x14ac:dyDescent="0.2">
      <c r="A34" s="51" t="s">
        <v>40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22.9" customHeight="1" x14ac:dyDescent="0.2">
      <c r="A35" s="51" t="s">
        <v>41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22.9" customHeight="1" x14ac:dyDescent="0.2">
      <c r="A36" s="51" t="s">
        <v>42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25.9" customHeight="1" x14ac:dyDescent="0.2">
      <c r="A37" s="57" t="s">
        <v>43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9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4.25" customHeight="1" x14ac:dyDescent="0.2">
      <c r="A39" s="12" t="s">
        <v>44</v>
      </c>
      <c r="B39" s="66" t="s">
        <v>45</v>
      </c>
      <c r="C39" s="66"/>
      <c r="D39" s="66"/>
      <c r="E39" s="66"/>
      <c r="F39" s="66"/>
      <c r="G39" s="66"/>
      <c r="H39" s="66"/>
      <c r="I39" s="13"/>
      <c r="J39" s="13"/>
      <c r="K39" s="13"/>
    </row>
    <row r="40" spans="1:11" ht="44.1" customHeight="1" x14ac:dyDescent="0.2">
      <c r="A40" s="14">
        <v>1</v>
      </c>
      <c r="B40" s="63" t="s">
        <v>46</v>
      </c>
      <c r="C40" s="63"/>
      <c r="D40" s="63"/>
      <c r="E40" s="63"/>
      <c r="F40" s="63"/>
      <c r="G40" s="63"/>
      <c r="H40" s="63"/>
      <c r="I40" s="13"/>
      <c r="J40" s="13"/>
      <c r="K40" s="13"/>
    </row>
    <row r="41" spans="1:11" ht="7.5" customHeight="1" x14ac:dyDescent="0.2">
      <c r="A41" s="15"/>
      <c r="B41" s="5"/>
      <c r="C41" s="5"/>
      <c r="D41" s="5"/>
      <c r="E41" s="5"/>
      <c r="F41" s="5"/>
      <c r="G41" s="5"/>
      <c r="H41" s="5"/>
      <c r="I41" s="13"/>
      <c r="J41" s="13"/>
      <c r="K41" s="13"/>
    </row>
    <row r="42" spans="1:11" ht="25.9" customHeight="1" x14ac:dyDescent="0.2">
      <c r="A42" s="64" t="s">
        <v>47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6.2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21.75" customHeight="1" x14ac:dyDescent="0.2">
      <c r="A44" s="55" t="s">
        <v>48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t="7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7.45" customHeight="1" x14ac:dyDescent="0.2">
      <c r="A46" s="12" t="s">
        <v>44</v>
      </c>
      <c r="B46" s="66" t="s">
        <v>49</v>
      </c>
      <c r="C46" s="66"/>
      <c r="D46" s="66"/>
      <c r="E46" s="66"/>
      <c r="F46" s="66"/>
      <c r="G46" s="66"/>
      <c r="H46" s="66"/>
      <c r="I46" s="13"/>
      <c r="J46" s="13"/>
      <c r="K46" s="13"/>
    </row>
    <row r="47" spans="1:11" ht="19.149999999999999" customHeight="1" x14ac:dyDescent="0.2">
      <c r="A47" s="16">
        <v>1</v>
      </c>
      <c r="B47" s="67" t="s">
        <v>50</v>
      </c>
      <c r="C47" s="68"/>
      <c r="D47" s="68"/>
      <c r="E47" s="68"/>
      <c r="F47" s="68"/>
      <c r="G47" s="68"/>
      <c r="H47" s="69"/>
      <c r="I47" s="13"/>
      <c r="J47" s="13"/>
      <c r="K47" s="13"/>
    </row>
    <row r="48" spans="1:11" ht="23.25" customHeight="1" x14ac:dyDescent="0.2">
      <c r="A48" s="55" t="s">
        <v>51</v>
      </c>
      <c r="B48" s="55"/>
      <c r="C48" s="55"/>
      <c r="D48" s="55"/>
      <c r="E48" s="55"/>
      <c r="F48" s="55"/>
      <c r="G48" s="55"/>
      <c r="H48" s="55"/>
      <c r="I48" s="13"/>
      <c r="J48" s="13"/>
      <c r="K48" s="13"/>
    </row>
    <row r="49" spans="1:24" ht="15.75" customHeight="1" x14ac:dyDescent="0.2">
      <c r="A49" s="73" t="s">
        <v>52</v>
      </c>
      <c r="B49" s="73"/>
      <c r="C49" s="73"/>
      <c r="D49" s="73"/>
      <c r="E49" s="73"/>
      <c r="F49" s="73"/>
      <c r="G49" s="73"/>
      <c r="H49" s="73"/>
      <c r="I49" s="73"/>
      <c r="J49" s="4"/>
      <c r="K49" s="4"/>
    </row>
    <row r="50" spans="1:24" s="19" customFormat="1" ht="20.45" customHeight="1" x14ac:dyDescent="0.2">
      <c r="A50" s="17" t="s">
        <v>44</v>
      </c>
      <c r="B50" s="66" t="s">
        <v>53</v>
      </c>
      <c r="C50" s="66"/>
      <c r="D50" s="66" t="s">
        <v>54</v>
      </c>
      <c r="E50" s="66"/>
      <c r="F50" s="66" t="s">
        <v>55</v>
      </c>
      <c r="G50" s="66"/>
      <c r="H50" s="66" t="s">
        <v>56</v>
      </c>
      <c r="I50" s="66"/>
      <c r="J50" s="18"/>
      <c r="K50" s="6"/>
      <c r="S50" s="70"/>
      <c r="T50" s="70"/>
      <c r="U50" s="70"/>
      <c r="V50" s="70"/>
    </row>
    <row r="51" spans="1:24" ht="15" customHeight="1" x14ac:dyDescent="0.2">
      <c r="A51" s="20">
        <v>1</v>
      </c>
      <c r="B51" s="71">
        <v>2</v>
      </c>
      <c r="C51" s="71"/>
      <c r="D51" s="71">
        <v>3</v>
      </c>
      <c r="E51" s="71"/>
      <c r="F51" s="71">
        <v>4</v>
      </c>
      <c r="G51" s="71"/>
      <c r="H51" s="71">
        <v>6</v>
      </c>
      <c r="I51" s="71"/>
      <c r="J51" s="21"/>
      <c r="K51" s="13"/>
      <c r="S51" s="72"/>
      <c r="T51" s="72"/>
      <c r="U51" s="72"/>
      <c r="V51" s="72"/>
    </row>
    <row r="52" spans="1:24" ht="25.9" customHeight="1" x14ac:dyDescent="0.2">
      <c r="A52" s="22">
        <v>1</v>
      </c>
      <c r="B52" s="63" t="s">
        <v>57</v>
      </c>
      <c r="C52" s="63"/>
      <c r="D52" s="74">
        <v>425144038</v>
      </c>
      <c r="E52" s="74"/>
      <c r="F52" s="75">
        <v>59658000</v>
      </c>
      <c r="G52" s="75"/>
      <c r="H52" s="74">
        <f t="shared" ref="H52:H55" si="0">D52+F52</f>
        <v>484802038</v>
      </c>
      <c r="I52" s="74"/>
      <c r="J52" s="23"/>
      <c r="K52" s="13"/>
      <c r="S52" s="76"/>
      <c r="T52" s="76"/>
      <c r="U52" s="76"/>
      <c r="V52" s="76"/>
    </row>
    <row r="53" spans="1:24" ht="24.4" customHeight="1" x14ac:dyDescent="0.2">
      <c r="A53" s="22">
        <v>2</v>
      </c>
      <c r="B53" s="63" t="s">
        <v>58</v>
      </c>
      <c r="C53" s="63"/>
      <c r="D53" s="74">
        <f>69800000</f>
        <v>69800000</v>
      </c>
      <c r="E53" s="74"/>
      <c r="F53" s="75">
        <v>37756320</v>
      </c>
      <c r="G53" s="75"/>
      <c r="H53" s="74">
        <f t="shared" si="0"/>
        <v>107556320</v>
      </c>
      <c r="I53" s="74"/>
      <c r="J53" s="23"/>
      <c r="K53" s="13"/>
      <c r="S53" s="76"/>
      <c r="T53" s="76"/>
      <c r="U53" s="76"/>
      <c r="V53" s="76"/>
    </row>
    <row r="54" spans="1:24" ht="18.399999999999999" customHeight="1" x14ac:dyDescent="0.2">
      <c r="A54" s="22">
        <v>3</v>
      </c>
      <c r="B54" s="63" t="s">
        <v>59</v>
      </c>
      <c r="C54" s="63"/>
      <c r="D54" s="75">
        <v>0</v>
      </c>
      <c r="E54" s="75"/>
      <c r="F54" s="75">
        <v>500000</v>
      </c>
      <c r="G54" s="75"/>
      <c r="H54" s="74">
        <f t="shared" si="0"/>
        <v>500000</v>
      </c>
      <c r="I54" s="74"/>
      <c r="J54" s="23"/>
      <c r="K54" s="13"/>
      <c r="M54" s="77"/>
      <c r="N54" s="77"/>
      <c r="O54" s="24"/>
      <c r="S54" s="76"/>
      <c r="T54" s="76"/>
      <c r="U54" s="76"/>
      <c r="V54" s="76"/>
    </row>
    <row r="55" spans="1:24" ht="25.15" customHeight="1" x14ac:dyDescent="0.2">
      <c r="A55" s="22">
        <v>4</v>
      </c>
      <c r="B55" s="63" t="s">
        <v>60</v>
      </c>
      <c r="C55" s="63"/>
      <c r="D55" s="75">
        <v>0</v>
      </c>
      <c r="E55" s="75"/>
      <c r="F55" s="75">
        <v>4461040</v>
      </c>
      <c r="G55" s="75"/>
      <c r="H55" s="74">
        <f t="shared" si="0"/>
        <v>4461040</v>
      </c>
      <c r="I55" s="74"/>
      <c r="J55" s="23"/>
      <c r="K55" s="13"/>
      <c r="L55" s="24"/>
      <c r="M55" s="77"/>
      <c r="N55" s="77"/>
      <c r="S55" s="76"/>
      <c r="T55" s="76"/>
      <c r="U55" s="76"/>
      <c r="V55" s="76"/>
      <c r="X55" s="24"/>
    </row>
    <row r="56" spans="1:24" ht="17.649999999999999" customHeight="1" x14ac:dyDescent="0.2">
      <c r="A56" s="79" t="s">
        <v>61</v>
      </c>
      <c r="B56" s="79"/>
      <c r="C56" s="79"/>
      <c r="D56" s="74">
        <f>SUM(D52:D55)</f>
        <v>494944038</v>
      </c>
      <c r="E56" s="74"/>
      <c r="F56" s="75">
        <f>SUM(F52:F55)</f>
        <v>102375360</v>
      </c>
      <c r="G56" s="75"/>
      <c r="H56" s="74">
        <f>SUM(H52:H55)</f>
        <v>597319398</v>
      </c>
      <c r="I56" s="74"/>
      <c r="J56" s="13"/>
      <c r="K56" s="13"/>
      <c r="L56" s="24"/>
      <c r="M56" s="78"/>
      <c r="N56" s="78"/>
      <c r="O56" s="76"/>
      <c r="P56" s="76"/>
      <c r="Q56" s="76"/>
      <c r="R56" s="76"/>
      <c r="S56" s="76"/>
      <c r="T56" s="76"/>
      <c r="U56" s="76"/>
      <c r="V56" s="76"/>
    </row>
    <row r="57" spans="1:24" ht="7.5" customHeight="1" x14ac:dyDescent="0.2">
      <c r="A57" s="13"/>
      <c r="B57" s="5"/>
      <c r="C57" s="13"/>
      <c r="D57" s="25"/>
      <c r="E57" s="25"/>
      <c r="F57" s="25"/>
      <c r="G57" s="25"/>
      <c r="H57" s="25"/>
      <c r="I57" s="25"/>
      <c r="J57" s="13"/>
      <c r="K57" s="13"/>
      <c r="M57" s="78"/>
      <c r="N57" s="78"/>
      <c r="O57" s="76"/>
      <c r="P57" s="76"/>
      <c r="Q57" s="76"/>
      <c r="R57" s="76"/>
    </row>
    <row r="58" spans="1:24" ht="20.25" customHeight="1" x14ac:dyDescent="0.2">
      <c r="A58" s="55" t="s">
        <v>62</v>
      </c>
      <c r="B58" s="55"/>
      <c r="C58" s="55"/>
      <c r="D58" s="55"/>
      <c r="E58" s="55"/>
      <c r="F58" s="55"/>
      <c r="G58" s="55"/>
      <c r="H58" s="55"/>
      <c r="I58" s="13"/>
      <c r="J58" s="13"/>
      <c r="K58" s="13"/>
      <c r="M58" s="78"/>
      <c r="N58" s="78"/>
      <c r="O58" s="78"/>
      <c r="P58" s="78"/>
      <c r="Q58" s="76"/>
      <c r="R58" s="76"/>
    </row>
    <row r="59" spans="1:24" ht="16.5" customHeight="1" x14ac:dyDescent="0.2">
      <c r="A59" s="73" t="s">
        <v>52</v>
      </c>
      <c r="B59" s="73"/>
      <c r="C59" s="73"/>
      <c r="D59" s="73"/>
      <c r="E59" s="73"/>
      <c r="F59" s="73"/>
      <c r="G59" s="73"/>
      <c r="H59" s="73"/>
      <c r="I59" s="73"/>
      <c r="J59" s="4"/>
      <c r="K59" s="4"/>
      <c r="M59" s="78"/>
      <c r="N59" s="78"/>
      <c r="O59" s="78"/>
      <c r="P59" s="78"/>
      <c r="Q59" s="76"/>
      <c r="R59" s="76"/>
    </row>
    <row r="60" spans="1:24" ht="19.149999999999999" customHeight="1" x14ac:dyDescent="0.2">
      <c r="A60" s="66" t="s">
        <v>63</v>
      </c>
      <c r="B60" s="66"/>
      <c r="C60" s="66"/>
      <c r="D60" s="66" t="s">
        <v>54</v>
      </c>
      <c r="E60" s="66"/>
      <c r="F60" s="66" t="s">
        <v>55</v>
      </c>
      <c r="G60" s="66"/>
      <c r="H60" s="66" t="s">
        <v>56</v>
      </c>
      <c r="I60" s="66"/>
      <c r="J60" s="13"/>
      <c r="K60" s="13"/>
      <c r="M60" s="78"/>
      <c r="N60" s="78"/>
      <c r="O60" s="78"/>
      <c r="P60" s="78"/>
      <c r="Q60" s="26"/>
    </row>
    <row r="61" spans="1:24" ht="16.5" customHeight="1" x14ac:dyDescent="0.2">
      <c r="A61" s="71">
        <v>1</v>
      </c>
      <c r="B61" s="71"/>
      <c r="C61" s="71"/>
      <c r="D61" s="71">
        <v>2</v>
      </c>
      <c r="E61" s="71"/>
      <c r="F61" s="71">
        <v>3</v>
      </c>
      <c r="G61" s="71"/>
      <c r="H61" s="71">
        <v>4</v>
      </c>
      <c r="I61" s="71"/>
      <c r="J61" s="13"/>
      <c r="K61" s="13"/>
    </row>
    <row r="62" spans="1:24" ht="21.75" customHeight="1" x14ac:dyDescent="0.2">
      <c r="A62" s="67" t="s">
        <v>64</v>
      </c>
      <c r="B62" s="68"/>
      <c r="C62" s="69"/>
      <c r="D62" s="82">
        <f>D56</f>
        <v>494944038</v>
      </c>
      <c r="E62" s="82"/>
      <c r="F62" s="82">
        <f>F56</f>
        <v>102375360</v>
      </c>
      <c r="G62" s="82"/>
      <c r="H62" s="82">
        <f>F62+D62</f>
        <v>597319398</v>
      </c>
      <c r="I62" s="82"/>
      <c r="J62" s="13"/>
      <c r="K62" s="13"/>
      <c r="O62" s="78"/>
      <c r="P62" s="78"/>
    </row>
    <row r="63" spans="1:24" s="28" customFormat="1" ht="20.45" customHeight="1" x14ac:dyDescent="0.2">
      <c r="A63" s="80" t="s">
        <v>61</v>
      </c>
      <c r="B63" s="81"/>
      <c r="C63" s="81"/>
      <c r="D63" s="74">
        <f>SUM(D62:D62)</f>
        <v>494944038</v>
      </c>
      <c r="E63" s="74"/>
      <c r="F63" s="74">
        <f>SUM(F62:F62)</f>
        <v>102375360</v>
      </c>
      <c r="G63" s="74"/>
      <c r="H63" s="74">
        <f>SUM(H62:H62)</f>
        <v>597319398</v>
      </c>
      <c r="I63" s="74"/>
      <c r="J63" s="5"/>
      <c r="K63" s="27"/>
    </row>
    <row r="64" spans="1:24" ht="15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7" ht="17.45" customHeight="1" x14ac:dyDescent="0.2">
      <c r="A65" s="55" t="s">
        <v>65</v>
      </c>
      <c r="B65" s="55"/>
      <c r="C65" s="55"/>
      <c r="D65" s="55"/>
      <c r="E65" s="55"/>
      <c r="F65" s="55"/>
      <c r="G65" s="55"/>
      <c r="H65" s="55"/>
      <c r="I65" s="13"/>
      <c r="J65" s="13"/>
      <c r="K65" s="13"/>
    </row>
    <row r="66" spans="1:17" ht="21.2" customHeight="1" x14ac:dyDescent="0.2">
      <c r="A66" s="17" t="s">
        <v>44</v>
      </c>
      <c r="B66" s="17" t="s">
        <v>66</v>
      </c>
      <c r="C66" s="17" t="s">
        <v>67</v>
      </c>
      <c r="D66" s="66" t="s">
        <v>68</v>
      </c>
      <c r="E66" s="66"/>
      <c r="F66" s="66" t="s">
        <v>54</v>
      </c>
      <c r="G66" s="66"/>
      <c r="H66" s="66" t="s">
        <v>55</v>
      </c>
      <c r="I66" s="66"/>
      <c r="J66" s="66" t="s">
        <v>56</v>
      </c>
      <c r="K66" s="66"/>
    </row>
    <row r="67" spans="1:17" s="19" customFormat="1" ht="12.2" customHeight="1" x14ac:dyDescent="0.2">
      <c r="A67" s="20">
        <v>1</v>
      </c>
      <c r="B67" s="20">
        <v>2</v>
      </c>
      <c r="C67" s="20">
        <v>3</v>
      </c>
      <c r="D67" s="71">
        <v>4</v>
      </c>
      <c r="E67" s="71"/>
      <c r="F67" s="71">
        <v>5</v>
      </c>
      <c r="G67" s="71"/>
      <c r="H67" s="71">
        <v>6</v>
      </c>
      <c r="I67" s="71"/>
      <c r="J67" s="71">
        <v>7</v>
      </c>
      <c r="K67" s="83"/>
    </row>
    <row r="68" spans="1:17" ht="21.95" customHeight="1" x14ac:dyDescent="0.2">
      <c r="A68" s="22">
        <v>1</v>
      </c>
      <c r="B68" s="29" t="s">
        <v>69</v>
      </c>
      <c r="C68" s="30"/>
      <c r="D68" s="83"/>
      <c r="E68" s="83"/>
      <c r="F68" s="83"/>
      <c r="G68" s="83"/>
      <c r="H68" s="83"/>
      <c r="I68" s="83"/>
      <c r="J68" s="83"/>
      <c r="K68" s="83"/>
    </row>
    <row r="69" spans="1:17" ht="31.35" customHeight="1" x14ac:dyDescent="0.2">
      <c r="A69" s="31"/>
      <c r="B69" s="32" t="s">
        <v>70</v>
      </c>
      <c r="C69" s="32" t="s">
        <v>71</v>
      </c>
      <c r="D69" s="63" t="s">
        <v>72</v>
      </c>
      <c r="E69" s="63"/>
      <c r="F69" s="91">
        <v>49</v>
      </c>
      <c r="G69" s="91"/>
      <c r="H69" s="83"/>
      <c r="I69" s="83"/>
      <c r="J69" s="91">
        <f t="shared" ref="J69:J75" si="1">F69+H69</f>
        <v>49</v>
      </c>
      <c r="K69" s="91"/>
    </row>
    <row r="70" spans="1:17" ht="31.35" customHeight="1" x14ac:dyDescent="0.2">
      <c r="A70" s="31"/>
      <c r="B70" s="32" t="s">
        <v>73</v>
      </c>
      <c r="C70" s="32" t="s">
        <v>71</v>
      </c>
      <c r="D70" s="63" t="s">
        <v>72</v>
      </c>
      <c r="E70" s="63"/>
      <c r="F70" s="84">
        <v>1331</v>
      </c>
      <c r="G70" s="85"/>
      <c r="H70" s="86"/>
      <c r="I70" s="87"/>
      <c r="J70" s="84">
        <f t="shared" si="1"/>
        <v>1331</v>
      </c>
      <c r="K70" s="85"/>
    </row>
    <row r="71" spans="1:17" s="7" customFormat="1" ht="31.35" customHeight="1" x14ac:dyDescent="0.2">
      <c r="A71" s="33"/>
      <c r="B71" s="32" t="s">
        <v>74</v>
      </c>
      <c r="C71" s="34" t="s">
        <v>71</v>
      </c>
      <c r="D71" s="88" t="s">
        <v>75</v>
      </c>
      <c r="E71" s="88"/>
      <c r="F71" s="89">
        <v>5186.4399999999996</v>
      </c>
      <c r="G71" s="90"/>
      <c r="H71" s="89">
        <v>190.71</v>
      </c>
      <c r="I71" s="90"/>
      <c r="J71" s="89">
        <f t="shared" si="1"/>
        <v>5377.15</v>
      </c>
      <c r="K71" s="90"/>
      <c r="M71" s="35"/>
    </row>
    <row r="72" spans="1:17" s="7" customFormat="1" ht="31.35" customHeight="1" x14ac:dyDescent="0.2">
      <c r="A72" s="33"/>
      <c r="B72" s="32" t="s">
        <v>76</v>
      </c>
      <c r="C72" s="34" t="s">
        <v>71</v>
      </c>
      <c r="D72" s="88" t="s">
        <v>75</v>
      </c>
      <c r="E72" s="88"/>
      <c r="F72" s="89">
        <v>2916.44</v>
      </c>
      <c r="G72" s="90"/>
      <c r="H72" s="89">
        <v>151.53100000000001</v>
      </c>
      <c r="I72" s="90"/>
      <c r="J72" s="89">
        <f t="shared" si="1"/>
        <v>3067.971</v>
      </c>
      <c r="K72" s="90"/>
      <c r="M72" s="36"/>
    </row>
    <row r="73" spans="1:17" s="7" customFormat="1" ht="31.35" customHeight="1" x14ac:dyDescent="0.2">
      <c r="A73" s="33"/>
      <c r="B73" s="34" t="s">
        <v>77</v>
      </c>
      <c r="C73" s="34" t="s">
        <v>71</v>
      </c>
      <c r="D73" s="88" t="s">
        <v>75</v>
      </c>
      <c r="E73" s="88"/>
      <c r="F73" s="89">
        <v>797.5</v>
      </c>
      <c r="G73" s="90"/>
      <c r="H73" s="89">
        <v>21.18</v>
      </c>
      <c r="I73" s="90"/>
      <c r="J73" s="89">
        <f t="shared" si="1"/>
        <v>818.68</v>
      </c>
      <c r="K73" s="90"/>
      <c r="M73" s="36"/>
    </row>
    <row r="74" spans="1:17" s="7" customFormat="1" ht="31.35" customHeight="1" x14ac:dyDescent="0.2">
      <c r="A74" s="33"/>
      <c r="B74" s="34" t="s">
        <v>78</v>
      </c>
      <c r="C74" s="34" t="s">
        <v>71</v>
      </c>
      <c r="D74" s="88" t="s">
        <v>75</v>
      </c>
      <c r="E74" s="88"/>
      <c r="F74" s="89">
        <v>426.5</v>
      </c>
      <c r="G74" s="90"/>
      <c r="H74" s="89">
        <v>4.75</v>
      </c>
      <c r="I74" s="90"/>
      <c r="J74" s="94">
        <f t="shared" si="1"/>
        <v>431.25</v>
      </c>
      <c r="K74" s="94"/>
      <c r="L74" s="37"/>
      <c r="M74" s="38"/>
      <c r="N74" s="92"/>
      <c r="O74" s="92"/>
      <c r="P74" s="93"/>
      <c r="Q74" s="93"/>
    </row>
    <row r="75" spans="1:17" s="7" customFormat="1" ht="31.35" customHeight="1" x14ac:dyDescent="0.2">
      <c r="A75" s="33"/>
      <c r="B75" s="34" t="s">
        <v>79</v>
      </c>
      <c r="C75" s="34" t="s">
        <v>71</v>
      </c>
      <c r="D75" s="88" t="s">
        <v>75</v>
      </c>
      <c r="E75" s="88"/>
      <c r="F75" s="89">
        <v>1046</v>
      </c>
      <c r="G75" s="90"/>
      <c r="H75" s="89">
        <v>13.25</v>
      </c>
      <c r="I75" s="90"/>
      <c r="J75" s="94">
        <f t="shared" si="1"/>
        <v>1059.25</v>
      </c>
      <c r="K75" s="94"/>
      <c r="L75" s="37"/>
      <c r="M75" s="38"/>
      <c r="N75" s="92"/>
      <c r="O75" s="92"/>
      <c r="P75" s="93"/>
      <c r="Q75" s="93"/>
    </row>
    <row r="76" spans="1:17" ht="19.149999999999999" customHeight="1" x14ac:dyDescent="0.2">
      <c r="A76" s="31">
        <v>2</v>
      </c>
      <c r="B76" s="29" t="s">
        <v>80</v>
      </c>
      <c r="C76" s="32"/>
      <c r="D76" s="63"/>
      <c r="E76" s="63"/>
      <c r="F76" s="95"/>
      <c r="G76" s="96"/>
      <c r="H76" s="97"/>
      <c r="I76" s="98"/>
      <c r="J76" s="95"/>
      <c r="K76" s="96"/>
    </row>
    <row r="77" spans="1:17" ht="35.450000000000003" customHeight="1" x14ac:dyDescent="0.2">
      <c r="A77" s="31"/>
      <c r="B77" s="32" t="s">
        <v>81</v>
      </c>
      <c r="C77" s="32" t="s">
        <v>82</v>
      </c>
      <c r="D77" s="63" t="s">
        <v>83</v>
      </c>
      <c r="E77" s="63"/>
      <c r="F77" s="99">
        <v>37810</v>
      </c>
      <c r="G77" s="100"/>
      <c r="H77" s="101"/>
      <c r="I77" s="102"/>
      <c r="J77" s="99">
        <f>F77+H77</f>
        <v>37810</v>
      </c>
      <c r="K77" s="100"/>
    </row>
    <row r="78" spans="1:17" ht="35.450000000000003" customHeight="1" x14ac:dyDescent="0.2">
      <c r="A78" s="31"/>
      <c r="B78" s="32" t="s">
        <v>84</v>
      </c>
      <c r="C78" s="32" t="s">
        <v>71</v>
      </c>
      <c r="D78" s="67" t="s">
        <v>85</v>
      </c>
      <c r="E78" s="69"/>
      <c r="F78" s="109">
        <v>175</v>
      </c>
      <c r="G78" s="110"/>
      <c r="H78" s="111"/>
      <c r="I78" s="112"/>
      <c r="J78" s="109">
        <f>F78</f>
        <v>175</v>
      </c>
      <c r="K78" s="110"/>
    </row>
    <row r="79" spans="1:17" ht="35.450000000000003" customHeight="1" x14ac:dyDescent="0.2">
      <c r="A79" s="31"/>
      <c r="B79" s="32" t="s">
        <v>86</v>
      </c>
      <c r="C79" s="32" t="s">
        <v>87</v>
      </c>
      <c r="D79" s="67" t="s">
        <v>85</v>
      </c>
      <c r="E79" s="69"/>
      <c r="F79" s="101">
        <v>35</v>
      </c>
      <c r="G79" s="102"/>
      <c r="H79" s="111"/>
      <c r="I79" s="112"/>
      <c r="J79" s="101">
        <f>F79</f>
        <v>35</v>
      </c>
      <c r="K79" s="102"/>
    </row>
    <row r="80" spans="1:17" ht="35.450000000000003" customHeight="1" x14ac:dyDescent="0.2">
      <c r="A80" s="39"/>
      <c r="B80" s="32" t="s">
        <v>88</v>
      </c>
      <c r="C80" s="32" t="s">
        <v>71</v>
      </c>
      <c r="D80" s="67" t="s">
        <v>89</v>
      </c>
      <c r="E80" s="69"/>
      <c r="F80" s="103"/>
      <c r="G80" s="104"/>
      <c r="H80" s="105">
        <v>1</v>
      </c>
      <c r="I80" s="106"/>
      <c r="J80" s="107">
        <f>F80+H80</f>
        <v>1</v>
      </c>
      <c r="K80" s="108"/>
    </row>
    <row r="81" spans="1:16" ht="35.450000000000003" customHeight="1" x14ac:dyDescent="0.2">
      <c r="A81" s="39"/>
      <c r="B81" s="32" t="s">
        <v>90</v>
      </c>
      <c r="C81" s="32" t="s">
        <v>71</v>
      </c>
      <c r="D81" s="67" t="s">
        <v>89</v>
      </c>
      <c r="E81" s="69"/>
      <c r="F81" s="109">
        <v>1</v>
      </c>
      <c r="G81" s="110"/>
      <c r="H81" s="99"/>
      <c r="I81" s="100"/>
      <c r="J81" s="99">
        <f>F81+H81</f>
        <v>1</v>
      </c>
      <c r="K81" s="100"/>
    </row>
    <row r="82" spans="1:16" ht="21.75" customHeight="1" x14ac:dyDescent="0.2">
      <c r="A82" s="31">
        <v>3</v>
      </c>
      <c r="B82" s="29" t="s">
        <v>91</v>
      </c>
      <c r="C82" s="32"/>
      <c r="D82" s="63"/>
      <c r="E82" s="63"/>
      <c r="F82" s="113"/>
      <c r="G82" s="114"/>
      <c r="H82" s="113"/>
      <c r="I82" s="114"/>
      <c r="J82" s="113"/>
      <c r="K82" s="114"/>
    </row>
    <row r="83" spans="1:16" ht="32.65" customHeight="1" x14ac:dyDescent="0.2">
      <c r="A83" s="39"/>
      <c r="B83" s="32" t="s">
        <v>92</v>
      </c>
      <c r="C83" s="32" t="s">
        <v>87</v>
      </c>
      <c r="D83" s="63" t="s">
        <v>85</v>
      </c>
      <c r="E83" s="63"/>
      <c r="F83" s="89">
        <f>ROUND(D56/F77,2)</f>
        <v>13090.29</v>
      </c>
      <c r="G83" s="90"/>
      <c r="H83" s="89">
        <f>ROUND(F56/F77,2)</f>
        <v>2707.63</v>
      </c>
      <c r="I83" s="90"/>
      <c r="J83" s="89">
        <f t="shared" ref="J83:J89" si="2">F83+H83</f>
        <v>15797.920000000002</v>
      </c>
      <c r="K83" s="90"/>
    </row>
    <row r="84" spans="1:16" ht="32.65" customHeight="1" x14ac:dyDescent="0.2">
      <c r="A84" s="39"/>
      <c r="B84" s="32" t="s">
        <v>93</v>
      </c>
      <c r="C84" s="32" t="s">
        <v>87</v>
      </c>
      <c r="D84" s="63" t="s">
        <v>85</v>
      </c>
      <c r="E84" s="63"/>
      <c r="F84" s="89">
        <f>ROUND(D63/F70,2)</f>
        <v>371858.78</v>
      </c>
      <c r="G84" s="90"/>
      <c r="H84" s="89">
        <f>ROUND(F56/F70,2)</f>
        <v>76916.12</v>
      </c>
      <c r="I84" s="90"/>
      <c r="J84" s="89">
        <f t="shared" si="2"/>
        <v>448774.9</v>
      </c>
      <c r="K84" s="90"/>
    </row>
    <row r="85" spans="1:16" ht="29.25" customHeight="1" x14ac:dyDescent="0.2">
      <c r="A85" s="31"/>
      <c r="B85" s="32" t="s">
        <v>94</v>
      </c>
      <c r="C85" s="32" t="s">
        <v>82</v>
      </c>
      <c r="D85" s="63" t="s">
        <v>85</v>
      </c>
      <c r="E85" s="63"/>
      <c r="F85" s="86">
        <f>ROUND(F77/F70,0)</f>
        <v>28</v>
      </c>
      <c r="G85" s="87"/>
      <c r="H85" s="113"/>
      <c r="I85" s="114"/>
      <c r="J85" s="84">
        <f t="shared" si="2"/>
        <v>28</v>
      </c>
      <c r="K85" s="85"/>
    </row>
    <row r="86" spans="1:16" ht="29.25" customHeight="1" x14ac:dyDescent="0.2">
      <c r="A86" s="31"/>
      <c r="B86" s="34" t="s">
        <v>95</v>
      </c>
      <c r="C86" s="32" t="s">
        <v>82</v>
      </c>
      <c r="D86" s="63" t="s">
        <v>85</v>
      </c>
      <c r="E86" s="63"/>
      <c r="F86" s="86">
        <f>ROUND(F77/(F72+F73),0)</f>
        <v>10</v>
      </c>
      <c r="G86" s="87"/>
      <c r="H86" s="84"/>
      <c r="I86" s="85"/>
      <c r="J86" s="84">
        <f t="shared" si="2"/>
        <v>10</v>
      </c>
      <c r="K86" s="85"/>
    </row>
    <row r="87" spans="1:16" ht="29.25" customHeight="1" x14ac:dyDescent="0.2">
      <c r="A87" s="40"/>
      <c r="B87" s="41" t="s">
        <v>96</v>
      </c>
      <c r="C87" s="41" t="s">
        <v>97</v>
      </c>
      <c r="D87" s="115" t="s">
        <v>85</v>
      </c>
      <c r="E87" s="115"/>
      <c r="F87" s="116">
        <f>F77*F78</f>
        <v>6616750</v>
      </c>
      <c r="G87" s="116"/>
      <c r="H87" s="117"/>
      <c r="I87" s="117"/>
      <c r="J87" s="117">
        <f t="shared" si="2"/>
        <v>6616750</v>
      </c>
      <c r="K87" s="117"/>
    </row>
    <row r="88" spans="1:16" s="7" customFormat="1" ht="39.4" customHeight="1" x14ac:dyDescent="0.2">
      <c r="A88" s="33"/>
      <c r="B88" s="32" t="s">
        <v>98</v>
      </c>
      <c r="C88" s="32" t="s">
        <v>87</v>
      </c>
      <c r="D88" s="63" t="s">
        <v>85</v>
      </c>
      <c r="E88" s="63"/>
      <c r="F88" s="101"/>
      <c r="G88" s="102"/>
      <c r="H88" s="89">
        <f>ROUND(F54/H80,2)</f>
        <v>500000</v>
      </c>
      <c r="I88" s="90"/>
      <c r="J88" s="89">
        <f t="shared" si="2"/>
        <v>500000</v>
      </c>
      <c r="K88" s="90"/>
    </row>
    <row r="89" spans="1:16" s="7" customFormat="1" ht="33.4" customHeight="1" x14ac:dyDescent="0.2">
      <c r="A89" s="33"/>
      <c r="B89" s="32" t="s">
        <v>99</v>
      </c>
      <c r="C89" s="32" t="s">
        <v>87</v>
      </c>
      <c r="D89" s="63" t="s">
        <v>85</v>
      </c>
      <c r="E89" s="63"/>
      <c r="F89" s="101">
        <v>431675</v>
      </c>
      <c r="G89" s="102"/>
      <c r="H89" s="89"/>
      <c r="I89" s="90"/>
      <c r="J89" s="89">
        <f t="shared" si="2"/>
        <v>431675</v>
      </c>
      <c r="K89" s="90"/>
    </row>
    <row r="90" spans="1:16" s="7" customFormat="1" ht="21.75" customHeight="1" x14ac:dyDescent="0.2">
      <c r="A90" s="42">
        <v>4</v>
      </c>
      <c r="B90" s="43" t="s">
        <v>100</v>
      </c>
      <c r="C90" s="44"/>
      <c r="D90" s="118"/>
      <c r="E90" s="118"/>
      <c r="F90" s="95"/>
      <c r="G90" s="96"/>
      <c r="H90" s="97"/>
      <c r="I90" s="98"/>
      <c r="J90" s="119"/>
      <c r="K90" s="120"/>
    </row>
    <row r="91" spans="1:16" s="7" customFormat="1" ht="28.5" customHeight="1" x14ac:dyDescent="0.2">
      <c r="A91" s="42"/>
      <c r="B91" s="32" t="s">
        <v>101</v>
      </c>
      <c r="C91" s="32" t="s">
        <v>102</v>
      </c>
      <c r="D91" s="63" t="s">
        <v>85</v>
      </c>
      <c r="E91" s="63"/>
      <c r="F91" s="121">
        <v>99.9</v>
      </c>
      <c r="G91" s="122"/>
      <c r="H91" s="99"/>
      <c r="I91" s="100"/>
      <c r="J91" s="121">
        <f t="shared" ref="J91:J96" si="3">F91+H91</f>
        <v>99.9</v>
      </c>
      <c r="K91" s="122"/>
    </row>
    <row r="92" spans="1:16" ht="28.5" customHeight="1" x14ac:dyDescent="0.2">
      <c r="A92" s="31"/>
      <c r="B92" s="32" t="s">
        <v>103</v>
      </c>
      <c r="C92" s="32" t="s">
        <v>82</v>
      </c>
      <c r="D92" s="63" t="s">
        <v>104</v>
      </c>
      <c r="E92" s="63"/>
      <c r="F92" s="99">
        <v>1794</v>
      </c>
      <c r="G92" s="100"/>
      <c r="H92" s="99"/>
      <c r="I92" s="100"/>
      <c r="J92" s="99">
        <f t="shared" si="3"/>
        <v>1794</v>
      </c>
      <c r="K92" s="100"/>
    </row>
    <row r="93" spans="1:16" ht="28.5" customHeight="1" x14ac:dyDescent="0.2">
      <c r="A93" s="31"/>
      <c r="B93" s="32" t="s">
        <v>105</v>
      </c>
      <c r="C93" s="32" t="s">
        <v>102</v>
      </c>
      <c r="D93" s="63" t="s">
        <v>104</v>
      </c>
      <c r="E93" s="63"/>
      <c r="F93" s="84">
        <v>10</v>
      </c>
      <c r="G93" s="85"/>
      <c r="H93" s="86"/>
      <c r="I93" s="87"/>
      <c r="J93" s="84">
        <f t="shared" si="3"/>
        <v>10</v>
      </c>
      <c r="K93" s="85"/>
    </row>
    <row r="94" spans="1:16" ht="28.5" customHeight="1" x14ac:dyDescent="0.2">
      <c r="A94" s="31"/>
      <c r="B94" s="32" t="s">
        <v>106</v>
      </c>
      <c r="C94" s="32" t="s">
        <v>102</v>
      </c>
      <c r="D94" s="63" t="s">
        <v>104</v>
      </c>
      <c r="E94" s="63"/>
      <c r="F94" s="86">
        <v>3</v>
      </c>
      <c r="G94" s="87"/>
      <c r="H94" s="84"/>
      <c r="I94" s="85"/>
      <c r="J94" s="84">
        <f t="shared" si="3"/>
        <v>3</v>
      </c>
      <c r="K94" s="85"/>
    </row>
    <row r="95" spans="1:16" ht="28.5" customHeight="1" x14ac:dyDescent="0.2">
      <c r="A95" s="31"/>
      <c r="B95" s="32" t="s">
        <v>107</v>
      </c>
      <c r="C95" s="32" t="s">
        <v>102</v>
      </c>
      <c r="D95" s="63" t="s">
        <v>85</v>
      </c>
      <c r="E95" s="63"/>
      <c r="F95" s="123">
        <v>98.7</v>
      </c>
      <c r="G95" s="124"/>
      <c r="H95" s="84"/>
      <c r="I95" s="85"/>
      <c r="J95" s="125">
        <f t="shared" si="3"/>
        <v>98.7</v>
      </c>
      <c r="K95" s="126"/>
    </row>
    <row r="96" spans="1:16" s="7" customFormat="1" ht="28.5" customHeight="1" x14ac:dyDescent="0.2">
      <c r="A96" s="32"/>
      <c r="B96" s="32" t="s">
        <v>108</v>
      </c>
      <c r="C96" s="32" t="s">
        <v>102</v>
      </c>
      <c r="D96" s="63" t="s">
        <v>85</v>
      </c>
      <c r="E96" s="63"/>
      <c r="F96" s="89"/>
      <c r="G96" s="90"/>
      <c r="H96" s="121">
        <v>123.1</v>
      </c>
      <c r="I96" s="122"/>
      <c r="J96" s="121">
        <f t="shared" si="3"/>
        <v>123.1</v>
      </c>
      <c r="K96" s="122"/>
      <c r="P96" s="7">
        <v>17028769.969999999</v>
      </c>
    </row>
    <row r="97" spans="1:16" ht="28.5" customHeight="1" x14ac:dyDescent="0.2">
      <c r="A97" s="30"/>
      <c r="B97" s="32" t="s">
        <v>109</v>
      </c>
      <c r="C97" s="32" t="s">
        <v>102</v>
      </c>
      <c r="D97" s="63" t="s">
        <v>85</v>
      </c>
      <c r="E97" s="63"/>
      <c r="F97" s="111">
        <v>94.9</v>
      </c>
      <c r="G97" s="112"/>
      <c r="H97" s="111"/>
      <c r="I97" s="112"/>
      <c r="J97" s="111">
        <f>F97</f>
        <v>94.9</v>
      </c>
      <c r="K97" s="112"/>
      <c r="P97" s="1">
        <v>29281799.359999999</v>
      </c>
    </row>
    <row r="98" spans="1:16" s="45" customFormat="1" ht="23.25" customHeight="1" x14ac:dyDescent="0.25">
      <c r="A98" s="131" t="s">
        <v>110</v>
      </c>
      <c r="B98" s="131"/>
      <c r="C98" s="13"/>
      <c r="D98" s="13"/>
      <c r="E98" s="13"/>
      <c r="F98" s="13"/>
      <c r="G98" s="13"/>
      <c r="H98" s="13"/>
      <c r="I98" s="13"/>
      <c r="J98" s="13"/>
      <c r="K98" s="13"/>
      <c r="P98" s="45">
        <f>P96/P97</f>
        <v>0.58154793565254448</v>
      </c>
    </row>
    <row r="99" spans="1:16" s="45" customFormat="1" ht="15.75" customHeight="1" x14ac:dyDescent="0.25">
      <c r="A99" s="46"/>
      <c r="B99" s="13"/>
      <c r="C99" s="13"/>
      <c r="D99" s="13"/>
      <c r="E99" s="47"/>
      <c r="F99" s="13"/>
      <c r="G99" s="13"/>
      <c r="H99" s="132" t="s">
        <v>111</v>
      </c>
      <c r="I99" s="132"/>
      <c r="J99" s="132"/>
      <c r="K99" s="132"/>
      <c r="P99" s="45">
        <f>P98*100</f>
        <v>58.154793565254451</v>
      </c>
    </row>
    <row r="100" spans="1:16" s="45" customFormat="1" ht="54" customHeight="1" x14ac:dyDescent="0.25">
      <c r="A100" s="131" t="s">
        <v>112</v>
      </c>
      <c r="B100" s="131"/>
      <c r="C100" s="13"/>
      <c r="D100" s="13"/>
      <c r="E100" s="48" t="s">
        <v>113</v>
      </c>
      <c r="F100" s="49"/>
      <c r="G100" s="49"/>
      <c r="H100" s="128" t="s">
        <v>114</v>
      </c>
      <c r="I100" s="129"/>
      <c r="J100" s="129"/>
      <c r="K100" s="129"/>
    </row>
    <row r="101" spans="1:16" s="45" customFormat="1" ht="28.5" customHeight="1" x14ac:dyDescent="0.25">
      <c r="A101" s="131" t="s">
        <v>115</v>
      </c>
      <c r="B101" s="131"/>
      <c r="C101" s="13"/>
      <c r="D101" s="13"/>
      <c r="E101" s="13"/>
      <c r="F101" s="13"/>
      <c r="G101" s="13"/>
      <c r="H101" s="52"/>
      <c r="I101" s="52"/>
      <c r="J101" s="52"/>
      <c r="K101" s="52"/>
    </row>
    <row r="102" spans="1:16" s="45" customFormat="1" ht="20.25" customHeight="1" x14ac:dyDescent="0.25">
      <c r="A102" s="46"/>
      <c r="B102" s="13"/>
      <c r="C102" s="13"/>
      <c r="D102" s="13"/>
      <c r="E102" s="47"/>
      <c r="F102" s="13"/>
      <c r="G102" s="13"/>
      <c r="H102" s="127" t="s">
        <v>116</v>
      </c>
      <c r="I102" s="127"/>
      <c r="J102" s="127"/>
      <c r="K102" s="127"/>
    </row>
    <row r="103" spans="1:16" s="45" customFormat="1" ht="34.5" customHeight="1" x14ac:dyDescent="0.2">
      <c r="A103" s="46" t="s">
        <v>117</v>
      </c>
      <c r="B103" s="13"/>
      <c r="C103" s="46"/>
      <c r="D103" s="13"/>
      <c r="E103" s="48" t="s">
        <v>113</v>
      </c>
      <c r="F103" s="48"/>
      <c r="G103" s="49"/>
      <c r="H103" s="128" t="s">
        <v>114</v>
      </c>
      <c r="I103" s="129"/>
      <c r="J103" s="129"/>
      <c r="K103" s="129"/>
    </row>
    <row r="104" spans="1:16" ht="15.75" x14ac:dyDescent="0.2">
      <c r="B104" s="130" t="s">
        <v>118</v>
      </c>
      <c r="C104" s="130"/>
      <c r="D104" s="130"/>
    </row>
    <row r="105" spans="1:16" x14ac:dyDescent="0.2">
      <c r="B105" s="50"/>
    </row>
  </sheetData>
  <mergeCells count="269">
    <mergeCell ref="H102:K102"/>
    <mergeCell ref="H103:K103"/>
    <mergeCell ref="B104:D104"/>
    <mergeCell ref="A98:B98"/>
    <mergeCell ref="H99:K99"/>
    <mergeCell ref="A100:B100"/>
    <mergeCell ref="H100:K100"/>
    <mergeCell ref="A101:B101"/>
    <mergeCell ref="H101:K10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5:E75"/>
    <mergeCell ref="F75:G75"/>
    <mergeCell ref="H75:I75"/>
    <mergeCell ref="J75:K75"/>
    <mergeCell ref="N75:O75"/>
    <mergeCell ref="P75:Q75"/>
    <mergeCell ref="D74:E74"/>
    <mergeCell ref="F74:G74"/>
    <mergeCell ref="H74:I74"/>
    <mergeCell ref="J74:K74"/>
    <mergeCell ref="N74:O74"/>
    <mergeCell ref="P74:Q74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O62:P62"/>
    <mergeCell ref="A63:C63"/>
    <mergeCell ref="D63:E63"/>
    <mergeCell ref="F63:G63"/>
    <mergeCell ref="H63:I63"/>
    <mergeCell ref="A65:H65"/>
    <mergeCell ref="A61:C61"/>
    <mergeCell ref="D61:E61"/>
    <mergeCell ref="F61:G61"/>
    <mergeCell ref="H61:I61"/>
    <mergeCell ref="A62:C62"/>
    <mergeCell ref="D62:E62"/>
    <mergeCell ref="F62:G62"/>
    <mergeCell ref="H62:I62"/>
    <mergeCell ref="A60:C60"/>
    <mergeCell ref="D60:E60"/>
    <mergeCell ref="F60:G60"/>
    <mergeCell ref="H60:I60"/>
    <mergeCell ref="M60:N60"/>
    <mergeCell ref="O60:P60"/>
    <mergeCell ref="A58:H58"/>
    <mergeCell ref="M58:N58"/>
    <mergeCell ref="O58:P58"/>
    <mergeCell ref="Q58:R58"/>
    <mergeCell ref="A59:I59"/>
    <mergeCell ref="M59:N59"/>
    <mergeCell ref="O59:P59"/>
    <mergeCell ref="Q59:R59"/>
    <mergeCell ref="Q56:R56"/>
    <mergeCell ref="S56:T56"/>
    <mergeCell ref="U56:V56"/>
    <mergeCell ref="M57:N57"/>
    <mergeCell ref="O57:P57"/>
    <mergeCell ref="Q57:R57"/>
    <mergeCell ref="A56:C56"/>
    <mergeCell ref="D56:E56"/>
    <mergeCell ref="F56:G56"/>
    <mergeCell ref="H56:I56"/>
    <mergeCell ref="M56:N56"/>
    <mergeCell ref="O56:P56"/>
    <mergeCell ref="U54:V54"/>
    <mergeCell ref="B55:C55"/>
    <mergeCell ref="D55:E55"/>
    <mergeCell ref="F55:G55"/>
    <mergeCell ref="H55:I55"/>
    <mergeCell ref="M55:N55"/>
    <mergeCell ref="S55:T55"/>
    <mergeCell ref="U55:V55"/>
    <mergeCell ref="B54:C54"/>
    <mergeCell ref="D54:E54"/>
    <mergeCell ref="F54:G54"/>
    <mergeCell ref="H54:I54"/>
    <mergeCell ref="M54:N54"/>
    <mergeCell ref="S54:T54"/>
    <mergeCell ref="B53:C53"/>
    <mergeCell ref="D53:E53"/>
    <mergeCell ref="F53:G53"/>
    <mergeCell ref="H53:I53"/>
    <mergeCell ref="S53:T53"/>
    <mergeCell ref="U53:V53"/>
    <mergeCell ref="B52:C52"/>
    <mergeCell ref="D52:E52"/>
    <mergeCell ref="F52:G52"/>
    <mergeCell ref="H52:I52"/>
    <mergeCell ref="S52:T52"/>
    <mergeCell ref="U52:V52"/>
    <mergeCell ref="U50:V50"/>
    <mergeCell ref="B51:C51"/>
    <mergeCell ref="D51:E51"/>
    <mergeCell ref="F51:G51"/>
    <mergeCell ref="H51:I51"/>
    <mergeCell ref="S51:T51"/>
    <mergeCell ref="U51:V51"/>
    <mergeCell ref="A49:I49"/>
    <mergeCell ref="B50:C50"/>
    <mergeCell ref="D50:E50"/>
    <mergeCell ref="F50:G50"/>
    <mergeCell ref="H50:I50"/>
    <mergeCell ref="S50:T50"/>
    <mergeCell ref="B40:H40"/>
    <mergeCell ref="A42:K42"/>
    <mergeCell ref="A44:K44"/>
    <mergeCell ref="B46:H46"/>
    <mergeCell ref="B47:H47"/>
    <mergeCell ref="A48:H48"/>
    <mergeCell ref="A33:K33"/>
    <mergeCell ref="A34:K34"/>
    <mergeCell ref="A35:K35"/>
    <mergeCell ref="A36:K36"/>
    <mergeCell ref="A37:K37"/>
    <mergeCell ref="B39:H39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2" manualBreakCount="2">
    <brk id="63" max="11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2025-02-11T06:30:03Z</dcterms:created>
  <dcterms:modified xsi:type="dcterms:W3CDTF">2025-02-12T09:47:58Z</dcterms:modified>
</cp:coreProperties>
</file>