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ічень\1301\Паспорти УЖПМ та УКІ\"/>
    </mc:Choice>
  </mc:AlternateContent>
  <bookViews>
    <workbookView xWindow="480" yWindow="135" windowWidth="20730" windowHeight="11760"/>
  </bookViews>
  <sheets>
    <sheet name="1417670" sheetId="2" r:id="rId1"/>
  </sheets>
  <definedNames>
    <definedName name="_xlnm.Print_Area" localSheetId="0">'1417670'!$A$1:$BM$161</definedName>
  </definedNames>
  <calcPr calcId="152511"/>
</workbook>
</file>

<file path=xl/calcChain.xml><?xml version="1.0" encoding="utf-8"?>
<calcChain xmlns="http://schemas.openxmlformats.org/spreadsheetml/2006/main">
  <c r="AW118" i="2" l="1"/>
  <c r="BE118" i="2" s="1"/>
  <c r="BE65" i="2"/>
  <c r="BE66" i="2"/>
  <c r="BE67" i="2"/>
  <c r="BE68" i="2"/>
  <c r="BE69" i="2"/>
  <c r="AW49" i="2"/>
  <c r="BE50" i="2"/>
  <c r="BE49" i="2" s="1"/>
  <c r="AW52" i="2"/>
  <c r="AW104" i="2" s="1"/>
  <c r="AW53" i="2"/>
  <c r="BE53" i="2" s="1"/>
  <c r="BE54" i="2"/>
  <c r="AW56" i="2"/>
  <c r="AW114" i="2" s="1"/>
  <c r="BE56" i="2"/>
  <c r="BE57" i="2"/>
  <c r="BE58" i="2"/>
  <c r="AW59" i="2"/>
  <c r="BT126" i="2" s="1"/>
  <c r="BE59" i="2"/>
  <c r="BE60" i="2"/>
  <c r="BE61" i="2"/>
  <c r="AW62" i="2"/>
  <c r="AW115" i="2" s="1"/>
  <c r="BE62" i="2"/>
  <c r="BE63" i="2"/>
  <c r="BE64" i="2"/>
  <c r="AW70" i="2"/>
  <c r="AW84" i="2" s="1"/>
  <c r="BE84" i="2" s="1"/>
  <c r="BE70" i="2"/>
  <c r="BE71" i="2"/>
  <c r="AW72" i="2"/>
  <c r="BE72" i="2" s="1"/>
  <c r="BE73" i="2"/>
  <c r="BT74" i="2"/>
  <c r="BV74" i="2"/>
  <c r="AW81" i="2"/>
  <c r="BV81" i="2" s="1"/>
  <c r="BE81" i="2"/>
  <c r="AW85" i="2"/>
  <c r="BE85" i="2" s="1"/>
  <c r="AW95" i="2"/>
  <c r="AW99" i="2"/>
  <c r="BE99" i="2"/>
  <c r="BE97" i="2"/>
  <c r="AX101" i="2"/>
  <c r="AY101" i="2"/>
  <c r="AZ101" i="2"/>
  <c r="BA101" i="2"/>
  <c r="BB101" i="2"/>
  <c r="BC101" i="2"/>
  <c r="BD101" i="2"/>
  <c r="AW106" i="2"/>
  <c r="BE106" i="2"/>
  <c r="AX110" i="2"/>
  <c r="AY110" i="2"/>
  <c r="AZ110" i="2"/>
  <c r="BA110" i="2"/>
  <c r="BB110" i="2"/>
  <c r="BC110" i="2"/>
  <c r="BD110" i="2"/>
  <c r="AW117" i="2"/>
  <c r="BE117" i="2"/>
  <c r="AW123" i="2"/>
  <c r="BE123" i="2"/>
  <c r="AW124" i="2"/>
  <c r="BE124" i="2" s="1"/>
  <c r="AW125" i="2"/>
  <c r="BE125" i="2"/>
  <c r="AW126" i="2"/>
  <c r="BE126" i="2"/>
  <c r="AW127" i="2"/>
  <c r="BE127" i="2" s="1"/>
  <c r="AW128" i="2"/>
  <c r="BE128" i="2"/>
  <c r="AX129" i="2"/>
  <c r="AY129" i="2"/>
  <c r="AZ129" i="2"/>
  <c r="BA129" i="2"/>
  <c r="BB129" i="2"/>
  <c r="BC129" i="2"/>
  <c r="BD129" i="2"/>
  <c r="BT129" i="2"/>
  <c r="AW133" i="2"/>
  <c r="AW132" i="2" s="1"/>
  <c r="BE135" i="2"/>
  <c r="AX139" i="2"/>
  <c r="AY139" i="2"/>
  <c r="AZ139" i="2"/>
  <c r="BA139" i="2"/>
  <c r="BB139" i="2"/>
  <c r="BC139" i="2"/>
  <c r="BD139" i="2"/>
  <c r="AW143" i="2"/>
  <c r="AW142" i="2"/>
  <c r="BE145" i="2"/>
  <c r="AX149" i="2"/>
  <c r="AY149" i="2"/>
  <c r="AZ149" i="2"/>
  <c r="BA149" i="2"/>
  <c r="BB149" i="2"/>
  <c r="BC149" i="2"/>
  <c r="BD149" i="2"/>
  <c r="A159" i="2"/>
  <c r="AW149" i="2"/>
  <c r="BE149" i="2"/>
  <c r="BE142" i="2"/>
  <c r="AW147" i="2"/>
  <c r="BE147" i="2"/>
  <c r="AW137" i="2"/>
  <c r="BE137" i="2" s="1"/>
  <c r="BE95" i="2"/>
  <c r="AW94" i="2"/>
  <c r="AW101" i="2" s="1"/>
  <c r="BE101" i="2" s="1"/>
  <c r="BE143" i="2"/>
  <c r="BE94" i="2"/>
  <c r="BE114" i="2" l="1"/>
  <c r="AW120" i="2"/>
  <c r="BE120" i="2" s="1"/>
  <c r="AW113" i="2"/>
  <c r="BE113" i="2" s="1"/>
  <c r="AW129" i="2"/>
  <c r="BE129" i="2" s="1"/>
  <c r="BE132" i="2"/>
  <c r="AW139" i="2"/>
  <c r="BE139" i="2" s="1"/>
  <c r="BE115" i="2"/>
  <c r="AW121" i="2"/>
  <c r="BE121" i="2" s="1"/>
  <c r="BE104" i="2"/>
  <c r="AW108" i="2"/>
  <c r="BE108" i="2" s="1"/>
  <c r="AW110" i="2"/>
  <c r="BE110" i="2" s="1"/>
  <c r="BE133" i="2"/>
  <c r="BE52" i="2"/>
  <c r="BE51" i="2" s="1"/>
  <c r="AW55" i="2"/>
  <c r="AW51" i="2"/>
  <c r="AW82" i="2" l="1"/>
  <c r="AW74" i="2"/>
  <c r="BE55" i="2"/>
  <c r="AW83" i="2"/>
  <c r="BE83" i="2" s="1"/>
  <c r="I22" i="2" l="1"/>
  <c r="U21" i="2" s="1"/>
  <c r="BE74" i="2"/>
  <c r="BE82" i="2"/>
  <c r="AW86" i="2"/>
  <c r="BE86" i="2" s="1"/>
</calcChain>
</file>

<file path=xl/sharedStrings.xml><?xml version="1.0" encoding="utf-8"?>
<sst xmlns="http://schemas.openxmlformats.org/spreadsheetml/2006/main" count="265" uniqueCount="163">
  <si>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</si>
  <si>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</si>
  <si>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</si>
  <si>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</si>
  <si>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</si>
  <si>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</si>
  <si>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</si>
  <si>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</si>
  <si>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</si>
  <si>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</si>
  <si>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</si>
  <si>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</si>
  <si>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</si>
  <si>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</si>
  <si>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</si>
  <si>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</si>
  <si>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</si>
  <si>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</si>
  <si>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</si>
  <si>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</si>
  <si>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</si>
  <si>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</si>
  <si>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</si>
  <si>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</si>
  <si>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</si>
  <si>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</si>
  <si>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</si>
  <si>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</si>
  <si>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</si>
  <si>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</si>
  <si>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</si>
  <si>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</si>
  <si>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</si>
  <si>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</si>
  <si>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</si>
  <si>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</si>
  <si>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</si>
  <si>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</si>
  <si>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</si>
  <si>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</si>
  <si>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</si>
  <si>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</si>
  <si>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</si>
  <si>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</si>
  <si>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</si>
  <si>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сталого функціонування комунальних підприємств та надання послуг населенню</t>
  </si>
  <si>
    <t>УСЬОГО</t>
  </si>
  <si>
    <t>затрат</t>
  </si>
  <si>
    <t>грн.</t>
  </si>
  <si>
    <t>якості</t>
  </si>
  <si>
    <t>відс.</t>
  </si>
  <si>
    <t>Підтримка підприємств  комунальної форми власності</t>
  </si>
  <si>
    <t>Фінансове управління Хмельницької міської ради</t>
  </si>
  <si>
    <t>03356163</t>
  </si>
  <si>
    <t>7670</t>
  </si>
  <si>
    <t>0490</t>
  </si>
  <si>
    <t>Управління комунальної інфраструктури Хмельницької міської ради</t>
  </si>
  <si>
    <t xml:space="preserve">співвідношення суми поповнення статутного капіталу до розміру статутного капіталу на початок року </t>
  </si>
  <si>
    <t>розрахунково</t>
  </si>
  <si>
    <t>гривень</t>
  </si>
  <si>
    <t>ефективності</t>
  </si>
  <si>
    <t>рішення сесії міської ради</t>
  </si>
  <si>
    <t>од.</t>
  </si>
  <si>
    <t>Наказ</t>
  </si>
  <si>
    <t>лист-звернення</t>
  </si>
  <si>
    <t>обсяг видатків, в т. ч.:</t>
  </si>
  <si>
    <t>(Власне ім'я, ПРІЗВИЩЕ)</t>
  </si>
  <si>
    <t xml:space="preserve">Внески до статутного капіталу Хмельницького комунального підприємства "Спецкомунтранс" </t>
  </si>
  <si>
    <t xml:space="preserve">продукту </t>
  </si>
  <si>
    <t>грн</t>
  </si>
  <si>
    <t>2256400000</t>
  </si>
  <si>
    <t xml:space="preserve">обсяг видатків на розробку проекту  на нове будівництво  каналізаційного колектору </t>
  </si>
  <si>
    <t xml:space="preserve">Завдання 1. Поповнення статутного капіталу для функціонування Хмельницького комунального підприємства "Спецкомунтранс" </t>
  </si>
  <si>
    <t xml:space="preserve">Заступник директора департаменту інфраструктури міста – начальник управління комунальної інфраструктури </t>
  </si>
  <si>
    <t>Василь КАБАЛЬСЬКИЙ</t>
  </si>
  <si>
    <t>Сергій ЯМЧУК</t>
  </si>
  <si>
    <t>Начальник фінансового управління</t>
  </si>
  <si>
    <t>бюджетної програми місцевого бюджету на 2024  рік</t>
  </si>
  <si>
    <t>Програма підтримки та розвитку Хмельницького комунального підприємства «Спецкомунтранс» на 2023 – 2027 роки (із змінами)</t>
  </si>
  <si>
    <t>кількість проектів, які планується розробити</t>
  </si>
  <si>
    <t xml:space="preserve">витрати спрямовані на розробку 1 проекту на нове будівництво каналізаційного колектору </t>
  </si>
  <si>
    <t xml:space="preserve">Завдання 2. Поповнення статутного капіталу для функціонування спеціалізованого комунального підприємства "Хмельницька міська ритуальна служба" </t>
  </si>
  <si>
    <t>Завдання 3. Поповнення статутного капіталу для функціонування міського комунального підприємства  "Хмельницькводоканал"</t>
  </si>
  <si>
    <t>Нове будівництво поминальної  колумбарної стінки Героїв російсько-української війни на кладовищі Ракове на вул. Народної Волі, 17/1 в м. Хмельницькому</t>
  </si>
  <si>
    <t>Виконання робіт з розробки проекту "Нове будівництво каналізаційного колектору Хмельницького полігону ТПВ за адресою м. Хмельницький, проспект Миру, 7</t>
  </si>
  <si>
    <t>1.1</t>
  </si>
  <si>
    <t>2.1</t>
  </si>
  <si>
    <t>2.2</t>
  </si>
  <si>
    <t>2.3</t>
  </si>
  <si>
    <t>Капітальний ремонт покриття пішохідних доріжок на Алеї Слави (сектор 2) кладовища в мікрорайоні "Ракове" за адресою: вул. Народної Волі, 17/1 в м. Хмельницькому</t>
  </si>
  <si>
    <t>Капітальний ремонт об'єкту благоустрою (кладовище) із встановленням громадської вбиральні (модульного типу)  розташованого за адресою: вул. Народної Волі, 17/1 в м. Хмельницькому</t>
  </si>
  <si>
    <t xml:space="preserve">Внески до статутного капіталу  спеціалізованого комунального підприємства "Хмельницька міська ритуальна служба" </t>
  </si>
  <si>
    <t>Будівництво ділянки водопроводу діам. 315 мм по вул. К. Степанкова в м. Хмельницький</t>
  </si>
  <si>
    <t xml:space="preserve">Реконструкція самопливного каналізаційного колектора діам.800 мм від ж.б.№203 до колодязя №551а по вул. Проскурівського підпілля в м.Хмельницький </t>
  </si>
  <si>
    <t>Реконструкція напірного каналізаційного колектора діаметром 225 мм від КНС-22, вул. Кам`янецька, 134/1Д в м. Хмельницький</t>
  </si>
  <si>
    <t xml:space="preserve">Реконструкція самопливного каналізаційного колектора від буд. №4А по  вул. Свободи до буд.№20/2 по вул. Зарічанській в м. Хмельницький </t>
  </si>
  <si>
    <t xml:space="preserve">Реконструкція ділянки каналізаційної мережі від ж.б. № 3 та № 3/1 по вул. Січових Стрільців з переходом даної вулиці в м. Хмельницькому </t>
  </si>
  <si>
    <t>3.1</t>
  </si>
  <si>
    <t>3.2</t>
  </si>
  <si>
    <t>3.3</t>
  </si>
  <si>
    <t>3.4</t>
  </si>
  <si>
    <t>3.5</t>
  </si>
  <si>
    <t>Програма підтримки і розвитку міського комунального підприємства «Хмельницькводоканал» на 2023-2027 роки (із змінами)</t>
  </si>
  <si>
    <t>продукту</t>
  </si>
  <si>
    <t>обсяг видатків на виконання робіт з будівництва ділянки водопроводу та реконструкції ділянки каналізаційної мережі, самопливного каналізаційного колектора</t>
  </si>
  <si>
    <t>зведений кошторисний розрахунок</t>
  </si>
  <si>
    <t>кількість об'єктів, на яких планується здійснити будівництво ділянки водопроводу та реконструкцію каналізаційної мережі, самопливного каналізаційного колектора</t>
  </si>
  <si>
    <t xml:space="preserve">середні витрати на будівництво ділянки водопроводу та реконструкцію каналізаційної мережі, самопливного каналізаційного колектора на 1 об'єкті </t>
  </si>
  <si>
    <t>Внески до статутного капіталу суб`єктів господарювання</t>
  </si>
  <si>
    <t>кількість об'єктів, які планується побудувати та відремонтувати</t>
  </si>
  <si>
    <t>обсяг видатків на нове будівництво поминальної колумбарної стінки та капітальний ремонт об'єктів</t>
  </si>
  <si>
    <t>Завдання 3. Поповнення статутного капіталу для функціонування міського комунального підприємства "Хмельницькводоканал"</t>
  </si>
  <si>
    <t>Завдання 2. Поповнення статутного капіталу для функціонування спеціалізованого комунального підприємства "Хмельницька міська ритуальна служба"</t>
  </si>
  <si>
    <t>рівень готовності об'єкту - будівництво ділянки водопроводу діаметром 315 мм по вул. К. Степанкова в м. Хмельницький</t>
  </si>
  <si>
    <t xml:space="preserve">рівень готовності об'єкту -  реконструкція самопливного каналізаційного колектора діам.800 мм від ж.б.№203 до колодязя №551а по вул. Проскурівського підпілля в м.Хмельницький </t>
  </si>
  <si>
    <t xml:space="preserve">рівень готовності об'єкту -  реконструкція напірного каналізаційного колектора  діаметром 225 мм від КНС-22, вул. Кам'янецька, 134/1Д в м. Хмельницький </t>
  </si>
  <si>
    <t xml:space="preserve">рівень готовності об'єкту - реконструкція самопливного каналізаційного колектора від буд. №4А по  вул. Свободи до буд.№20/2 по вул. Зарічанській в м. Хмельницький </t>
  </si>
  <si>
    <t xml:space="preserve">рівень готовності об'єкту -  реконструкція ділянки каналізаційної мережі від ж.б. № 3 та № 3/1 по вул. Січових Стрільців з переходом даної вулиці в м. Хмельницькому </t>
  </si>
  <si>
    <t>середні витрати на будівництво, капітальний ремонт 1 об'єкту</t>
  </si>
  <si>
    <t>3.6</t>
  </si>
  <si>
    <t>3.7</t>
  </si>
  <si>
    <t>3.8</t>
  </si>
  <si>
    <t>3.9</t>
  </si>
  <si>
    <t>Будівництво вуличних мереж каналізації по пров. Північному в м. Хмельницький</t>
  </si>
  <si>
    <t xml:space="preserve">Придбання засувки шиберної, чавунної, фланцевої діаметром 1000 мм </t>
  </si>
  <si>
    <t xml:space="preserve">Придбання клапанів зворотньо-поворотного типу, чавунних з важелем та противагою DN 500 PN 16 </t>
  </si>
  <si>
    <t xml:space="preserve">Придбання засувок шиберного типу, чавунних, фланцевих DN 500 PN 10 зі штурвалом </t>
  </si>
  <si>
    <t xml:space="preserve">обсяг видатків на придбання  матеріалів, необхідних для виконання робіт з ремонту мереж водопостачання та водовідведення </t>
  </si>
  <si>
    <t xml:space="preserve">комерційна пропозиція </t>
  </si>
  <si>
    <t xml:space="preserve">кількість матеріалів, необхідних для виконання робіт з ремонту мереж водопостачання та водовідведення, які планується придбати </t>
  </si>
  <si>
    <t xml:space="preserve">середні витрати на придбання 1 од. матеріалів, необхідних для виконання робіт з ремонту мереж водопостачання та водовідведення </t>
  </si>
  <si>
    <t>рівень готовності об'єкту - будівництво вуличних мереж каналізації по пров. Північному в м. Хмельницький</t>
  </si>
  <si>
    <t>Програма підтримки і розвитку спеціалізованого комунального підприємства «Хмельницька міська ритуальна служба» на 2023-2027 роки (із змінами)</t>
  </si>
  <si>
    <t xml:space="preserve">Завдання 4. Поповнення статутного капіталу для функціонування комунального підприємства  по зеленому будівництву і благоустрою міста </t>
  </si>
  <si>
    <t>4.1</t>
  </si>
  <si>
    <t>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2023 - 2027 роки (із змінами)</t>
  </si>
  <si>
    <t xml:space="preserve">Внески до статутного капіталу комунального підприємства по зеленому будівництву і благоустрою міста </t>
  </si>
  <si>
    <t>Виготовлення науково-проектної документації на об'єкт "Реставрація пам'ятки монументального мистецтва місцевого значення  - Пам'ятник Б. Хмельницькому, охоронний № 23, за адресою м. Хмсельницький, вул. Проскурівська, 90"</t>
  </si>
  <si>
    <t>обсяг видатків на виготовлення науково-проектної документації "Реконструкція пам'ятки монументального мистецтва місцевого значення  - памятник Б. Хмельницькому, охоронний № 23, розташований по вул. Проскурівській, 90,  в м. Хмельницькому"</t>
  </si>
  <si>
    <t xml:space="preserve">кількість науково-проектної документації, яку планується виготовити </t>
  </si>
  <si>
    <t xml:space="preserve">витрати  на виготовлення 1 науково-проектної документації </t>
  </si>
  <si>
    <t>Внески до статутного капіталу комунального підприємства по будівництву, ремонту та експлуатації доріг</t>
  </si>
  <si>
    <t>5</t>
  </si>
  <si>
    <t>5.1</t>
  </si>
  <si>
    <t>Завдання 5. Поповнення статутного капіталу для функціонування комунального підприємства по будівництву, ремонту та експлуатації доріг</t>
  </si>
  <si>
    <t>Внески до статутного капіталу міського комунального підприємства "Хмельницькводоканал"</t>
  </si>
  <si>
    <t xml:space="preserve"> – водовипуск.</t>
  </si>
  <si>
    <t>Програма підтримки і розвитку комунального підприємства по будівництву, ремонту та експлуатації доріг виконавчого комітету Хмельницької міської ради на 2023-2027 роки</t>
  </si>
  <si>
    <t xml:space="preserve">витрати на будівництво 1 дощоприймача на колекторі зливової каналізації </t>
  </si>
  <si>
    <t xml:space="preserve">кількість об'єктів, які планується побудувати </t>
  </si>
  <si>
    <t>3.10</t>
  </si>
  <si>
    <t>3.11</t>
  </si>
  <si>
    <t>3.12</t>
  </si>
  <si>
    <t>3.13</t>
  </si>
  <si>
    <t>3.14</t>
  </si>
  <si>
    <t>Придбання засувки клинової, фланцевої PN 10 Д-500 мм з штурвалом</t>
  </si>
  <si>
    <t>Придбання засувки клинової, фланцевої PN 10 Д-600 мм з штурвалом</t>
  </si>
  <si>
    <t xml:space="preserve">Придбання затвора поворотного дискового з подвійним ексцентриситетом DN 600 PN 10 </t>
  </si>
  <si>
    <t>Будівництво дощоприймача на колекторі зливової каналізації за адресою вул. Кармелюка 5-А в м. Хмельницькому</t>
  </si>
  <si>
    <t>обсяг видатків на будівництво дощоприймача на колекторі зливової каналізації за адресою вул. Кармелюка 5-А в м. Хмельницькому</t>
  </si>
  <si>
    <t xml:space="preserve"> 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та розвитку Хмельницького комунального підприємства "Спецкомунтранс" на 2023 – 2027 роки (із змінами), Програма підтримки і розвитку спеціалізованого комунального підприємства "Хмельницька міська ритуальна служба" на 2023-2027 роки (із змінами), Програма підтримки і розвитку міського комунального підприємства «Хмельницькводоканал» на 2023-2027 роки (із змінами), 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2023 - 2027 роки (із змінами), Програма підтримки і розвитку комунального підприємства по будівництву, ремонту та експлуатації доріг виконавчого комітету Хмельницької міської ради на 2023-2027 роки,  рішення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рік", рішення сесії Хмельницької міської ради від 16.08.2024 року № 6  "Про внесення змін до бюджету Хмельницької міської територіальної громади на 2024 рік", рішення сесії Хмельницької міської ради від  17.10.2024 року № 3 "Про внесення змін до бюджету Хмельницької міської територіальної громади на 2024 рік", рішення сесії Хмельницької міської ради від 11.12.2024 року № 8 "Про внесення змін до бюджету Хмельницької міської територіальної громади на 2024 рік"</t>
  </si>
  <si>
    <t xml:space="preserve">Придбання вантузів повітряних DN100 PN16 </t>
  </si>
  <si>
    <t xml:space="preserve">Придбання вантузів повітряних DN150 PN16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</si>
</sst>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6" fillId="0" borderId="0"/>
    <xf numFmtId="0" fontId="21" fillId="0" borderId="0"/>
    <xf numFmtId="0" fontId="24" fillId="0" borderId="0"/>
    <xf numFmtId="0" fontId="21" fillId="0" borderId="0"/>
    <xf numFmtId="0" fontId="24" fillId="0" borderId="0"/>
  </cellStyleXfs>
  <cellXfs count="211">
    <xf numFmtId="0" fontId="0" fillId="0" borderId="0" xfId="0"/>
    <xf numFmtId="0" fontId="2" fillId="0" borderId="0" xfId="0" applyFont="1"/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25" fillId="0" borderId="0" xfId="0" applyFont="1"/>
    <xf numFmtId="4" fontId="25" fillId="0" borderId="0" xfId="0" applyNumberFormat="1" applyFont="1"/>
    <xf numFmtId="4" fontId="26" fillId="0" borderId="0" xfId="0" applyNumberFormat="1" applyFont="1"/>
    <xf numFmtId="0" fontId="26" fillId="0" borderId="0" xfId="0" applyFont="1"/>
    <xf numFmtId="4" fontId="3" fillId="3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2" fontId="22" fillId="4" borderId="3" xfId="0" applyNumberFormat="1" applyFont="1" applyFill="1" applyBorder="1" applyAlignment="1">
      <alignment vertical="center"/>
    </xf>
    <xf numFmtId="2" fontId="22" fillId="4" borderId="4" xfId="0" applyNumberFormat="1" applyFont="1" applyFill="1" applyBorder="1" applyAlignment="1">
      <alignment vertical="center"/>
    </xf>
    <xf numFmtId="2" fontId="22" fillId="4" borderId="5" xfId="0" applyNumberFormat="1" applyFont="1" applyFill="1" applyBorder="1" applyAlignment="1">
      <alignment vertical="center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49" fontId="23" fillId="0" borderId="3" xfId="0" applyNumberFormat="1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174" fontId="3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vertical="center" wrapText="1"/>
    </xf>
    <xf numFmtId="2" fontId="22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vertical="center" wrapText="1"/>
    </xf>
    <xf numFmtId="0" fontId="3" fillId="3" borderId="6" xfId="0" applyNumberFormat="1" applyFont="1" applyFill="1" applyBorder="1" applyAlignment="1">
      <alignment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6" xfId="4" applyFont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2" fontId="22" fillId="0" borderId="3" xfId="0" applyNumberFormat="1" applyFont="1" applyFill="1" applyBorder="1" applyAlignment="1">
      <alignment horizontal="center" vertical="center"/>
    </xf>
    <xf numFmtId="2" fontId="22" fillId="0" borderId="4" xfId="0" applyNumberFormat="1" applyFont="1" applyFill="1" applyBorder="1" applyAlignment="1">
      <alignment horizontal="center" vertical="center"/>
    </xf>
    <xf numFmtId="2" fontId="22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3" borderId="3" xfId="0" applyNumberFormat="1" applyFont="1" applyFill="1" applyBorder="1" applyAlignment="1">
      <alignment vertical="center" wrapText="1"/>
    </xf>
    <xf numFmtId="0" fontId="3" fillId="3" borderId="4" xfId="0" applyNumberFormat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2" borderId="3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vertical="center" wrapText="1"/>
    </xf>
    <xf numFmtId="0" fontId="3" fillId="0" borderId="3" xfId="5" applyFont="1" applyBorder="1" applyAlignment="1">
      <alignment horizontal="left" vertical="center" wrapText="1"/>
    </xf>
    <xf numFmtId="0" fontId="3" fillId="0" borderId="4" xfId="5" applyFont="1" applyBorder="1" applyAlignment="1">
      <alignment horizontal="left" vertical="center" wrapText="1"/>
    </xf>
    <xf numFmtId="0" fontId="3" fillId="0" borderId="5" xfId="5" applyFont="1" applyBorder="1" applyAlignment="1">
      <alignment horizontal="left" vertical="center" wrapText="1"/>
    </xf>
    <xf numFmtId="49" fontId="3" fillId="0" borderId="3" xfId="1" applyNumberFormat="1" applyFont="1" applyFill="1" applyBorder="1" applyAlignment="1">
      <alignment horizontal="left" vertical="center" wrapText="1"/>
    </xf>
    <xf numFmtId="49" fontId="3" fillId="0" borderId="4" xfId="1" applyNumberFormat="1" applyFont="1" applyFill="1" applyBorder="1" applyAlignment="1">
      <alignment horizontal="left" vertical="center" wrapText="1"/>
    </xf>
    <xf numFmtId="49" fontId="3" fillId="0" borderId="5" xfId="1" applyNumberFormat="1" applyFont="1" applyFill="1" applyBorder="1" applyAlignment="1">
      <alignment horizontal="left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0" fontId="3" fillId="0" borderId="6" xfId="4" applyFont="1" applyBorder="1" applyAlignment="1">
      <alignment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" xfId="4" applyFont="1" applyBorder="1" applyAlignment="1">
      <alignment vertical="center" wrapText="1"/>
    </xf>
    <xf numFmtId="0" fontId="3" fillId="0" borderId="4" xfId="4" applyFont="1" applyBorder="1" applyAlignment="1">
      <alignment vertical="center" wrapText="1"/>
    </xf>
    <xf numFmtId="0" fontId="3" fillId="0" borderId="5" xfId="4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0" fontId="19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1" fillId="0" borderId="2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3" fillId="0" borderId="2" xfId="0" quotePrefix="1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14" fontId="11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vertical="top" wrapText="1"/>
    </xf>
    <xf numFmtId="49" fontId="3" fillId="0" borderId="3" xfId="1" applyNumberFormat="1" applyFont="1" applyFill="1" applyBorder="1" applyAlignment="1">
      <alignment vertical="center" wrapText="1"/>
    </xf>
    <xf numFmtId="49" fontId="3" fillId="0" borderId="4" xfId="1" applyNumberFormat="1" applyFont="1" applyFill="1" applyBorder="1" applyAlignment="1">
      <alignment vertical="center" wrapText="1"/>
    </xf>
    <xf numFmtId="49" fontId="3" fillId="0" borderId="5" xfId="1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4" fillId="0" borderId="3" xfId="4" applyFont="1" applyBorder="1" applyAlignment="1">
      <alignment vertical="center" wrapText="1"/>
    </xf>
    <xf numFmtId="0" fontId="4" fillId="0" borderId="4" xfId="4" applyFont="1" applyBorder="1" applyAlignment="1">
      <alignment vertical="center" wrapText="1"/>
    </xf>
    <xf numFmtId="0" fontId="4" fillId="0" borderId="5" xfId="4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</cellXfs>
  <cellStyles count="6">
    <cellStyle name="Звичайний" xfId="0" builtinId="0"/>
    <cellStyle name="Звичайний 2 2" xfId="1"/>
    <cellStyle name="Звичайний 21 2 3 2" xfId="2"/>
    <cellStyle name="Звичайний 21 2 3 2 3" xfId="3"/>
    <cellStyle name="Звичайний 21 2 3 2 3 2 2" xfId="4"/>
    <cellStyle name="Звичайний 21 2 3 2 3 2 2 2" xfId="5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61"/>
  <sheetViews>
    <sheetView tabSelected="1" view="pageBreakPreview" zoomScaleNormal="100" zoomScaleSheetLayoutView="100" workbookViewId="0">
      <selection activeCell="T170" sqref="T170"/>
    </sheetView>
  </sheetViews>
  <sheetFormatPr defaultRowHeight="12.75" x14ac:dyDescent="0.2"/>
  <cols>
    <col min="1" max="20" width="2.85546875" style="1" customWidth="1"/>
    <col min="21" max="21" width="4.7109375" style="1" customWidth="1"/>
    <col min="22" max="27" width="2.85546875" style="1" customWidth="1"/>
    <col min="28" max="28" width="3.5703125" style="1" customWidth="1"/>
    <col min="29" max="38" width="3.28515625" style="1" customWidth="1"/>
    <col min="39" max="39" width="4.28515625" style="1" customWidth="1"/>
    <col min="40" max="40" width="3.28515625" style="1" customWidth="1"/>
    <col min="41" max="54" width="2.85546875" style="1" customWidth="1"/>
    <col min="55" max="55" width="3.5703125" style="1" customWidth="1"/>
    <col min="56" max="65" width="2.85546875" style="1" customWidth="1"/>
    <col min="66" max="67" width="3" style="1" customWidth="1"/>
    <col min="68" max="68" width="7.5703125" style="1" customWidth="1"/>
    <col min="69" max="69" width="3" style="1" customWidth="1"/>
    <col min="70" max="70" width="7.85546875" style="1" customWidth="1"/>
    <col min="71" max="71" width="3" style="1" customWidth="1"/>
    <col min="72" max="72" width="12.140625" style="1" customWidth="1"/>
    <col min="73" max="73" width="3" style="1" customWidth="1"/>
    <col min="74" max="74" width="12.42578125" style="1" customWidth="1"/>
    <col min="75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177" t="s">
        <v>18</v>
      </c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</row>
    <row r="2" spans="1:77" ht="15.95" customHeight="1" x14ac:dyDescent="0.2">
      <c r="AO2" s="161" t="s">
        <v>0</v>
      </c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</row>
    <row r="3" spans="1:77" ht="15" customHeight="1" x14ac:dyDescent="0.2">
      <c r="AO3" s="172" t="s">
        <v>63</v>
      </c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</row>
    <row r="4" spans="1:77" ht="23.25" customHeight="1" x14ac:dyDescent="0.25">
      <c r="AO4" s="179" t="s">
        <v>56</v>
      </c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</row>
    <row r="5" spans="1:77" x14ac:dyDescent="0.2">
      <c r="AO5" s="182" t="s">
        <v>6</v>
      </c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</row>
    <row r="6" spans="1:77" ht="7.5" customHeight="1" x14ac:dyDescent="0.2"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</row>
    <row r="7" spans="1:77" ht="12.75" customHeight="1" x14ac:dyDescent="0.2">
      <c r="AO7" s="180">
        <v>45650</v>
      </c>
      <c r="AP7" s="181"/>
      <c r="AQ7" s="181"/>
      <c r="AR7" s="181"/>
      <c r="AS7" s="181"/>
      <c r="AT7" s="181"/>
      <c r="AU7" s="181"/>
      <c r="AV7" s="1" t="s">
        <v>44</v>
      </c>
      <c r="AW7" s="162">
        <v>272</v>
      </c>
      <c r="AX7" s="162"/>
      <c r="AY7" s="162"/>
      <c r="AZ7" s="162"/>
      <c r="BA7" s="162"/>
      <c r="BB7" s="162"/>
      <c r="BC7" s="162"/>
      <c r="BD7" s="162"/>
      <c r="BE7" s="162"/>
      <c r="BF7" s="162"/>
    </row>
    <row r="8" spans="1:77" ht="8.25" customHeight="1" x14ac:dyDescent="0.2">
      <c r="AO8" s="27"/>
      <c r="AP8" s="27"/>
      <c r="AQ8" s="27"/>
      <c r="AR8" s="27"/>
      <c r="AS8" s="27"/>
      <c r="AT8" s="27"/>
      <c r="AU8" s="27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77" ht="15.75" customHeight="1" x14ac:dyDescent="0.2">
      <c r="A9" s="158" t="s">
        <v>7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</row>
    <row r="10" spans="1:77" ht="15.75" customHeight="1" x14ac:dyDescent="0.2">
      <c r="A10" s="158" t="s">
        <v>77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</row>
    <row r="11" spans="1:77" ht="6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pans="1:77" customFormat="1" ht="18.75" customHeight="1" x14ac:dyDescent="0.2">
      <c r="A12" s="16" t="s">
        <v>34</v>
      </c>
      <c r="B12" s="165">
        <v>1400000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41"/>
      <c r="N12" s="163" t="s">
        <v>56</v>
      </c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42"/>
      <c r="AU12" s="165" t="s">
        <v>53</v>
      </c>
      <c r="AV12" s="166"/>
      <c r="AW12" s="166"/>
      <c r="AX12" s="166"/>
      <c r="AY12" s="166"/>
      <c r="AZ12" s="166"/>
      <c r="BA12" s="166"/>
      <c r="BB12" s="166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</row>
    <row r="13" spans="1:77" customFormat="1" ht="24" customHeight="1" x14ac:dyDescent="0.2">
      <c r="A13" s="24"/>
      <c r="B13" s="164" t="s">
        <v>37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38"/>
      <c r="N13" s="157" t="s">
        <v>43</v>
      </c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38"/>
      <c r="AU13" s="164" t="s">
        <v>36</v>
      </c>
      <c r="AV13" s="164"/>
      <c r="AW13" s="164"/>
      <c r="AX13" s="164"/>
      <c r="AY13" s="164"/>
      <c r="AZ13" s="164"/>
      <c r="BA13" s="164"/>
      <c r="BB13" s="16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x14ac:dyDescent="0.2">
      <c r="BE14" s="20"/>
      <c r="BF14" s="20"/>
      <c r="BG14" s="20"/>
      <c r="BH14" s="20"/>
      <c r="BI14" s="20"/>
      <c r="BJ14" s="20"/>
      <c r="BK14" s="20"/>
      <c r="BL14" s="20"/>
    </row>
    <row r="15" spans="1:77" customFormat="1" ht="19.5" customHeight="1" x14ac:dyDescent="0.2">
      <c r="A15" s="26" t="s">
        <v>4</v>
      </c>
      <c r="B15" s="165">
        <v>1410000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41"/>
      <c r="N15" s="163" t="s">
        <v>56</v>
      </c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42"/>
      <c r="AU15" s="165" t="s">
        <v>53</v>
      </c>
      <c r="AV15" s="166"/>
      <c r="AW15" s="166"/>
      <c r="AX15" s="166"/>
      <c r="AY15" s="166"/>
      <c r="AZ15" s="166"/>
      <c r="BA15" s="166"/>
      <c r="BB15" s="166"/>
      <c r="BC15" s="17"/>
      <c r="BD15" s="17"/>
      <c r="BE15" s="17"/>
      <c r="BF15" s="17"/>
      <c r="BG15" s="17"/>
      <c r="BH15" s="17"/>
      <c r="BI15" s="17"/>
      <c r="BJ15" s="17"/>
      <c r="BK15" s="17"/>
      <c r="BL15" s="18"/>
      <c r="BM15" s="21"/>
      <c r="BN15" s="21"/>
      <c r="BO15" s="21"/>
      <c r="BP15" s="17"/>
      <c r="BQ15" s="17"/>
      <c r="BR15" s="17"/>
      <c r="BS15" s="17"/>
      <c r="BT15" s="17"/>
      <c r="BU15" s="17"/>
      <c r="BV15" s="17"/>
      <c r="BW15" s="17"/>
    </row>
    <row r="16" spans="1:77" customFormat="1" ht="24" customHeight="1" x14ac:dyDescent="0.2">
      <c r="A16" s="23"/>
      <c r="B16" s="164" t="s">
        <v>37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38"/>
      <c r="N16" s="157" t="s">
        <v>42</v>
      </c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38"/>
      <c r="AU16" s="164" t="s">
        <v>36</v>
      </c>
      <c r="AV16" s="164"/>
      <c r="AW16" s="164"/>
      <c r="AX16" s="164"/>
      <c r="AY16" s="164"/>
      <c r="AZ16" s="164"/>
      <c r="BA16" s="164"/>
      <c r="BB16" s="164"/>
      <c r="BC16" s="19"/>
      <c r="BD16" s="19"/>
      <c r="BE16" s="19"/>
      <c r="BF16" s="19"/>
      <c r="BG16" s="19"/>
      <c r="BH16" s="19"/>
      <c r="BI16" s="19"/>
      <c r="BJ16" s="19"/>
      <c r="BK16" s="22"/>
      <c r="BL16" s="19"/>
      <c r="BM16" s="21"/>
      <c r="BN16" s="21"/>
      <c r="BO16" s="21"/>
      <c r="BP16" s="19"/>
      <c r="BQ16" s="19"/>
      <c r="BR16" s="19"/>
      <c r="BS16" s="19"/>
      <c r="BT16" s="19"/>
      <c r="BU16" s="19"/>
      <c r="BV16" s="19"/>
      <c r="BW16" s="19"/>
    </row>
    <row r="17" spans="1:79" customFormat="1" x14ac:dyDescent="0.2"/>
    <row r="18" spans="1:79" customFormat="1" ht="28.5" customHeight="1" x14ac:dyDescent="0.2">
      <c r="A18" s="16" t="s">
        <v>35</v>
      </c>
      <c r="B18" s="165">
        <v>1417670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33"/>
      <c r="N18" s="165" t="s">
        <v>54</v>
      </c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32"/>
      <c r="AA18" s="165" t="s">
        <v>55</v>
      </c>
      <c r="AB18" s="166"/>
      <c r="AC18" s="166"/>
      <c r="AD18" s="166"/>
      <c r="AE18" s="166"/>
      <c r="AF18" s="166"/>
      <c r="AG18" s="166"/>
      <c r="AH18" s="166"/>
      <c r="AI18" s="166"/>
      <c r="AJ18" s="32"/>
      <c r="AK18" s="166" t="s">
        <v>108</v>
      </c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32"/>
      <c r="BE18" s="165" t="s">
        <v>70</v>
      </c>
      <c r="BF18" s="166"/>
      <c r="BG18" s="166"/>
      <c r="BH18" s="166"/>
      <c r="BI18" s="166"/>
      <c r="BJ18" s="166"/>
      <c r="BK18" s="166"/>
      <c r="BL18" s="166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</row>
    <row r="19" spans="1:79" customFormat="1" ht="25.5" customHeight="1" x14ac:dyDescent="0.2">
      <c r="B19" s="164" t="s">
        <v>37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39"/>
      <c r="N19" s="164" t="s">
        <v>38</v>
      </c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40"/>
      <c r="AA19" s="175" t="s">
        <v>39</v>
      </c>
      <c r="AB19" s="175"/>
      <c r="AC19" s="175"/>
      <c r="AD19" s="175"/>
      <c r="AE19" s="175"/>
      <c r="AF19" s="175"/>
      <c r="AG19" s="175"/>
      <c r="AH19" s="175"/>
      <c r="AI19" s="175"/>
      <c r="AJ19" s="40"/>
      <c r="AK19" s="173" t="s">
        <v>40</v>
      </c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40"/>
      <c r="BE19" s="164" t="s">
        <v>41</v>
      </c>
      <c r="BF19" s="164"/>
      <c r="BG19" s="164"/>
      <c r="BH19" s="164"/>
      <c r="BI19" s="164"/>
      <c r="BJ19" s="164"/>
      <c r="BK19" s="164"/>
      <c r="BL19" s="164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</row>
    <row r="20" spans="1:79" ht="6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79" ht="24.95" customHeight="1" x14ac:dyDescent="0.2">
      <c r="A21" s="171" t="s">
        <v>32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0">
        <f>AS21+I22</f>
        <v>12634987</v>
      </c>
      <c r="V21" s="170"/>
      <c r="W21" s="170"/>
      <c r="X21" s="170"/>
      <c r="Y21" s="170"/>
      <c r="Z21" s="170"/>
      <c r="AA21" s="170"/>
      <c r="AB21" s="170"/>
      <c r="AC21" s="170"/>
      <c r="AD21" s="170"/>
      <c r="AE21" s="169" t="s">
        <v>33</v>
      </c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70">
        <v>0</v>
      </c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68" t="s">
        <v>9</v>
      </c>
      <c r="BE21" s="168"/>
      <c r="BF21" s="168"/>
      <c r="BG21" s="168"/>
      <c r="BH21" s="168"/>
      <c r="BI21" s="168"/>
      <c r="BJ21" s="168"/>
      <c r="BK21" s="168"/>
      <c r="BL21" s="168"/>
    </row>
    <row r="22" spans="1:79" ht="24.95" customHeight="1" x14ac:dyDescent="0.2">
      <c r="A22" s="168" t="s">
        <v>8</v>
      </c>
      <c r="B22" s="168"/>
      <c r="C22" s="168"/>
      <c r="D22" s="168"/>
      <c r="E22" s="168"/>
      <c r="F22" s="168"/>
      <c r="G22" s="168"/>
      <c r="H22" s="168"/>
      <c r="I22" s="170">
        <f>AW74</f>
        <v>12634987</v>
      </c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68" t="s">
        <v>10</v>
      </c>
      <c r="U22" s="168"/>
      <c r="V22" s="168"/>
      <c r="W22" s="168"/>
      <c r="X22" s="8"/>
      <c r="Y22" s="8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9"/>
      <c r="AO22" s="9"/>
      <c r="AP22" s="9"/>
      <c r="AQ22" s="9"/>
      <c r="AR22" s="9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9"/>
      <c r="BE22" s="9"/>
      <c r="BF22" s="9"/>
      <c r="BG22" s="9"/>
      <c r="BH22" s="9"/>
      <c r="BI22" s="9"/>
      <c r="BJ22" s="5"/>
      <c r="BK22" s="5"/>
      <c r="BL22" s="5"/>
    </row>
    <row r="23" spans="1:79" ht="12.75" customHeight="1" x14ac:dyDescent="0.2">
      <c r="A23" s="4"/>
      <c r="B23" s="4"/>
      <c r="C23" s="4"/>
      <c r="D23" s="4"/>
      <c r="E23" s="4"/>
      <c r="F23" s="4"/>
      <c r="G23" s="4"/>
      <c r="H23" s="4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4"/>
      <c r="U23" s="4"/>
      <c r="V23" s="4"/>
      <c r="W23" s="4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5.75" customHeight="1" x14ac:dyDescent="0.2">
      <c r="A24" s="161" t="s">
        <v>20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</row>
    <row r="25" spans="1:79" ht="157.5" customHeight="1" x14ac:dyDescent="0.2">
      <c r="A25" s="174" t="s">
        <v>160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</row>
    <row r="26" spans="1:79" ht="9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79" ht="19.5" customHeight="1" x14ac:dyDescent="0.2">
      <c r="A27" s="168" t="s">
        <v>19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</row>
    <row r="28" spans="1:79" ht="19.5" customHeight="1" x14ac:dyDescent="0.2">
      <c r="A28" s="66" t="s">
        <v>14</v>
      </c>
      <c r="B28" s="66"/>
      <c r="C28" s="66"/>
      <c r="D28" s="66"/>
      <c r="E28" s="66"/>
      <c r="F28" s="66"/>
      <c r="G28" s="120" t="s">
        <v>23</v>
      </c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2"/>
    </row>
    <row r="29" spans="1:79" ht="18" customHeight="1" x14ac:dyDescent="0.2">
      <c r="A29" s="66">
        <v>1</v>
      </c>
      <c r="B29" s="66"/>
      <c r="C29" s="66"/>
      <c r="D29" s="66"/>
      <c r="E29" s="66"/>
      <c r="F29" s="66"/>
      <c r="G29" s="120">
        <v>2</v>
      </c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2"/>
    </row>
    <row r="30" spans="1:79" ht="18" customHeight="1" x14ac:dyDescent="0.2">
      <c r="A30" s="66">
        <v>1</v>
      </c>
      <c r="B30" s="66"/>
      <c r="C30" s="66"/>
      <c r="D30" s="66"/>
      <c r="E30" s="66"/>
      <c r="F30" s="66"/>
      <c r="G30" s="167" t="s">
        <v>45</v>
      </c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8"/>
      <c r="CA30" s="1" t="s">
        <v>31</v>
      </c>
    </row>
    <row r="31" spans="1:79" ht="9.7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79" ht="17.25" customHeight="1" x14ac:dyDescent="0.2">
      <c r="A32" s="168" t="s">
        <v>21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</row>
    <row r="33" spans="1:64" ht="18.75" customHeight="1" x14ac:dyDescent="0.2">
      <c r="A33" s="176" t="s">
        <v>51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</row>
    <row r="34" spans="1:64" ht="8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ht="19.5" customHeight="1" x14ac:dyDescent="0.2">
      <c r="A35" s="168" t="s">
        <v>22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</row>
    <row r="36" spans="1:64" ht="18" customHeight="1" x14ac:dyDescent="0.2">
      <c r="A36" s="66" t="s">
        <v>14</v>
      </c>
      <c r="B36" s="66"/>
      <c r="C36" s="66"/>
      <c r="D36" s="66"/>
      <c r="E36" s="66"/>
      <c r="F36" s="66"/>
      <c r="G36" s="120" t="s">
        <v>11</v>
      </c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2"/>
    </row>
    <row r="37" spans="1:64" ht="18" customHeight="1" x14ac:dyDescent="0.2">
      <c r="A37" s="66">
        <v>1</v>
      </c>
      <c r="B37" s="66"/>
      <c r="C37" s="66"/>
      <c r="D37" s="66"/>
      <c r="E37" s="66"/>
      <c r="F37" s="66"/>
      <c r="G37" s="120">
        <v>2</v>
      </c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2"/>
    </row>
    <row r="38" spans="1:64" ht="18" customHeight="1" x14ac:dyDescent="0.2">
      <c r="A38" s="66">
        <v>1</v>
      </c>
      <c r="B38" s="66"/>
      <c r="C38" s="66"/>
      <c r="D38" s="66"/>
      <c r="E38" s="66"/>
      <c r="F38" s="66"/>
      <c r="G38" s="151" t="s">
        <v>72</v>
      </c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3"/>
    </row>
    <row r="39" spans="1:64" ht="18" customHeight="1" x14ac:dyDescent="0.2">
      <c r="A39" s="66">
        <v>2</v>
      </c>
      <c r="B39" s="66"/>
      <c r="C39" s="66"/>
      <c r="D39" s="66"/>
      <c r="E39" s="66"/>
      <c r="F39" s="66"/>
      <c r="G39" s="70" t="s">
        <v>81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64" ht="18" customHeight="1" x14ac:dyDescent="0.2">
      <c r="A40" s="66">
        <v>3</v>
      </c>
      <c r="B40" s="66"/>
      <c r="C40" s="66"/>
      <c r="D40" s="66"/>
      <c r="E40" s="66"/>
      <c r="F40" s="66"/>
      <c r="G40" s="151" t="s">
        <v>82</v>
      </c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3"/>
    </row>
    <row r="41" spans="1:64" ht="18" customHeight="1" x14ac:dyDescent="0.2">
      <c r="A41" s="66">
        <v>4</v>
      </c>
      <c r="B41" s="66"/>
      <c r="C41" s="66"/>
      <c r="D41" s="66"/>
      <c r="E41" s="66"/>
      <c r="F41" s="66"/>
      <c r="G41" s="151" t="s">
        <v>133</v>
      </c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3"/>
    </row>
    <row r="42" spans="1:64" ht="18" customHeight="1" x14ac:dyDescent="0.2">
      <c r="A42" s="66">
        <v>5</v>
      </c>
      <c r="B42" s="66"/>
      <c r="C42" s="66"/>
      <c r="D42" s="66"/>
      <c r="E42" s="66"/>
      <c r="F42" s="66"/>
      <c r="G42" s="151" t="s">
        <v>144</v>
      </c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3"/>
    </row>
    <row r="43" spans="1:64" ht="7.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ht="15.75" customHeight="1" x14ac:dyDescent="0.2">
      <c r="A44" s="168" t="s">
        <v>24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</row>
    <row r="45" spans="1:64" ht="15" customHeight="1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BA45" s="14"/>
      <c r="BB45" s="14"/>
      <c r="BC45" s="14"/>
      <c r="BD45" s="14"/>
      <c r="BE45" s="159" t="s">
        <v>59</v>
      </c>
      <c r="BF45" s="159"/>
      <c r="BG45" s="159"/>
      <c r="BH45" s="159"/>
      <c r="BI45" s="159"/>
      <c r="BJ45" s="159"/>
      <c r="BK45" s="159"/>
      <c r="BL45" s="159"/>
    </row>
    <row r="46" spans="1:64" ht="15.95" customHeight="1" x14ac:dyDescent="0.2">
      <c r="A46" s="66" t="s">
        <v>14</v>
      </c>
      <c r="B46" s="66"/>
      <c r="C46" s="66"/>
      <c r="D46" s="66" t="s">
        <v>12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 t="s">
        <v>15</v>
      </c>
      <c r="AP46" s="66"/>
      <c r="AQ46" s="66"/>
      <c r="AR46" s="66"/>
      <c r="AS46" s="66"/>
      <c r="AT46" s="66"/>
      <c r="AU46" s="66"/>
      <c r="AV46" s="66"/>
      <c r="AW46" s="66" t="s">
        <v>16</v>
      </c>
      <c r="AX46" s="66"/>
      <c r="AY46" s="66"/>
      <c r="AZ46" s="66"/>
      <c r="BA46" s="66"/>
      <c r="BB46" s="66"/>
      <c r="BC46" s="66"/>
      <c r="BD46" s="66"/>
      <c r="BE46" s="66" t="s">
        <v>13</v>
      </c>
      <c r="BF46" s="66"/>
      <c r="BG46" s="66"/>
      <c r="BH46" s="66"/>
      <c r="BI46" s="66"/>
      <c r="BJ46" s="66"/>
      <c r="BK46" s="66"/>
      <c r="BL46" s="66"/>
    </row>
    <row r="47" spans="1:64" ht="9" customHeight="1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</row>
    <row r="48" spans="1:64" ht="15.75" x14ac:dyDescent="0.2">
      <c r="A48" s="66">
        <v>1</v>
      </c>
      <c r="B48" s="66"/>
      <c r="C48" s="66"/>
      <c r="D48" s="66">
        <v>2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>
        <v>3</v>
      </c>
      <c r="AP48" s="66"/>
      <c r="AQ48" s="66"/>
      <c r="AR48" s="66"/>
      <c r="AS48" s="66"/>
      <c r="AT48" s="66"/>
      <c r="AU48" s="66"/>
      <c r="AV48" s="66"/>
      <c r="AW48" s="66">
        <v>4</v>
      </c>
      <c r="AX48" s="66"/>
      <c r="AY48" s="66"/>
      <c r="AZ48" s="66"/>
      <c r="BA48" s="66"/>
      <c r="BB48" s="66"/>
      <c r="BC48" s="66"/>
      <c r="BD48" s="66"/>
      <c r="BE48" s="66">
        <v>5</v>
      </c>
      <c r="BF48" s="66"/>
      <c r="BG48" s="66"/>
      <c r="BH48" s="66"/>
      <c r="BI48" s="66"/>
      <c r="BJ48" s="66"/>
      <c r="BK48" s="66"/>
      <c r="BL48" s="66"/>
    </row>
    <row r="49" spans="1:80" ht="21" customHeight="1" x14ac:dyDescent="0.2">
      <c r="A49" s="89">
        <v>1</v>
      </c>
      <c r="B49" s="89"/>
      <c r="C49" s="89"/>
      <c r="D49" s="102" t="s">
        <v>67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79"/>
      <c r="AP49" s="79"/>
      <c r="AQ49" s="79"/>
      <c r="AR49" s="79"/>
      <c r="AS49" s="79"/>
      <c r="AT49" s="79"/>
      <c r="AU49" s="79"/>
      <c r="AV49" s="79"/>
      <c r="AW49" s="62">
        <f>SUM(AW50:BD50)</f>
        <v>96120</v>
      </c>
      <c r="AX49" s="62"/>
      <c r="AY49" s="62"/>
      <c r="AZ49" s="62"/>
      <c r="BA49" s="62"/>
      <c r="BB49" s="62"/>
      <c r="BC49" s="62"/>
      <c r="BD49" s="62"/>
      <c r="BE49" s="62">
        <f>BE50</f>
        <v>96120</v>
      </c>
      <c r="BF49" s="62"/>
      <c r="BG49" s="62"/>
      <c r="BH49" s="62"/>
      <c r="BI49" s="62"/>
      <c r="BJ49" s="62"/>
      <c r="BK49" s="62"/>
      <c r="BL49" s="62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</row>
    <row r="50" spans="1:80" ht="33.75" customHeight="1" x14ac:dyDescent="0.2">
      <c r="A50" s="149" t="s">
        <v>85</v>
      </c>
      <c r="B50" s="149"/>
      <c r="C50" s="149"/>
      <c r="D50" s="150" t="s">
        <v>84</v>
      </c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79"/>
      <c r="AP50" s="79"/>
      <c r="AQ50" s="79"/>
      <c r="AR50" s="79"/>
      <c r="AS50" s="79"/>
      <c r="AT50" s="79"/>
      <c r="AU50" s="79"/>
      <c r="AV50" s="79"/>
      <c r="AW50" s="58">
        <v>96120</v>
      </c>
      <c r="AX50" s="58"/>
      <c r="AY50" s="58"/>
      <c r="AZ50" s="58"/>
      <c r="BA50" s="58"/>
      <c r="BB50" s="58"/>
      <c r="BC50" s="58"/>
      <c r="BD50" s="58"/>
      <c r="BE50" s="58">
        <f>AO50+AW50</f>
        <v>96120</v>
      </c>
      <c r="BF50" s="58"/>
      <c r="BG50" s="58"/>
      <c r="BH50" s="58"/>
      <c r="BI50" s="58"/>
      <c r="BJ50" s="58"/>
      <c r="BK50" s="58"/>
      <c r="BL50" s="58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</row>
    <row r="51" spans="1:80" ht="33.75" customHeight="1" x14ac:dyDescent="0.2">
      <c r="A51" s="89">
        <v>2</v>
      </c>
      <c r="B51" s="89"/>
      <c r="C51" s="89"/>
      <c r="D51" s="102" t="s">
        <v>91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79"/>
      <c r="AP51" s="79"/>
      <c r="AQ51" s="79"/>
      <c r="AR51" s="79"/>
      <c r="AS51" s="79"/>
      <c r="AT51" s="79"/>
      <c r="AU51" s="79"/>
      <c r="AV51" s="79"/>
      <c r="AW51" s="62">
        <f>SUM(AW52:BD54)</f>
        <v>3789823</v>
      </c>
      <c r="AX51" s="62"/>
      <c r="AY51" s="62"/>
      <c r="AZ51" s="62"/>
      <c r="BA51" s="62"/>
      <c r="BB51" s="62"/>
      <c r="BC51" s="62"/>
      <c r="BD51" s="62"/>
      <c r="BE51" s="62">
        <f>SUM(BE52:BL54)</f>
        <v>3789823</v>
      </c>
      <c r="BF51" s="62"/>
      <c r="BG51" s="62"/>
      <c r="BH51" s="62"/>
      <c r="BI51" s="62"/>
      <c r="BJ51" s="62"/>
      <c r="BK51" s="62"/>
      <c r="BL51" s="62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</row>
    <row r="52" spans="1:80" ht="33.75" customHeight="1" x14ac:dyDescent="0.2">
      <c r="A52" s="149" t="s">
        <v>86</v>
      </c>
      <c r="B52" s="149"/>
      <c r="C52" s="149"/>
      <c r="D52" s="150" t="s">
        <v>83</v>
      </c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79"/>
      <c r="AP52" s="79"/>
      <c r="AQ52" s="79"/>
      <c r="AR52" s="79"/>
      <c r="AS52" s="79"/>
      <c r="AT52" s="79"/>
      <c r="AU52" s="79"/>
      <c r="AV52" s="79"/>
      <c r="AW52" s="58">
        <f>1090264+400000+756840</f>
        <v>2247104</v>
      </c>
      <c r="AX52" s="58"/>
      <c r="AY52" s="58"/>
      <c r="AZ52" s="58"/>
      <c r="BA52" s="58"/>
      <c r="BB52" s="58"/>
      <c r="BC52" s="58"/>
      <c r="BD52" s="58"/>
      <c r="BE52" s="58">
        <f>AO52+AW52</f>
        <v>2247104</v>
      </c>
      <c r="BF52" s="58"/>
      <c r="BG52" s="58"/>
      <c r="BH52" s="58"/>
      <c r="BI52" s="58"/>
      <c r="BJ52" s="58"/>
      <c r="BK52" s="58"/>
      <c r="BL52" s="58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</row>
    <row r="53" spans="1:80" ht="34.5" customHeight="1" x14ac:dyDescent="0.2">
      <c r="A53" s="149" t="s">
        <v>87</v>
      </c>
      <c r="B53" s="149"/>
      <c r="C53" s="149"/>
      <c r="D53" s="154" t="s">
        <v>89</v>
      </c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6"/>
      <c r="AO53" s="79"/>
      <c r="AP53" s="79"/>
      <c r="AQ53" s="79"/>
      <c r="AR53" s="79"/>
      <c r="AS53" s="79"/>
      <c r="AT53" s="79"/>
      <c r="AU53" s="79"/>
      <c r="AV53" s="79"/>
      <c r="AW53" s="58">
        <f>1000000-157281</f>
        <v>842719</v>
      </c>
      <c r="AX53" s="58"/>
      <c r="AY53" s="58"/>
      <c r="AZ53" s="58"/>
      <c r="BA53" s="58"/>
      <c r="BB53" s="58"/>
      <c r="BC53" s="58"/>
      <c r="BD53" s="58"/>
      <c r="BE53" s="58">
        <f>AO53+AW53</f>
        <v>842719</v>
      </c>
      <c r="BF53" s="58"/>
      <c r="BG53" s="58"/>
      <c r="BH53" s="58"/>
      <c r="BI53" s="58"/>
      <c r="BJ53" s="58"/>
      <c r="BK53" s="58"/>
      <c r="BL53" s="58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</row>
    <row r="54" spans="1:80" ht="33.75" customHeight="1" x14ac:dyDescent="0.2">
      <c r="A54" s="149" t="s">
        <v>88</v>
      </c>
      <c r="B54" s="149"/>
      <c r="C54" s="149"/>
      <c r="D54" s="154" t="s">
        <v>90</v>
      </c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6"/>
      <c r="AO54" s="79"/>
      <c r="AP54" s="79"/>
      <c r="AQ54" s="79"/>
      <c r="AR54" s="79"/>
      <c r="AS54" s="79"/>
      <c r="AT54" s="79"/>
      <c r="AU54" s="79"/>
      <c r="AV54" s="79"/>
      <c r="AW54" s="58">
        <v>700000</v>
      </c>
      <c r="AX54" s="58"/>
      <c r="AY54" s="58"/>
      <c r="AZ54" s="58"/>
      <c r="BA54" s="58"/>
      <c r="BB54" s="58"/>
      <c r="BC54" s="58"/>
      <c r="BD54" s="58"/>
      <c r="BE54" s="58">
        <f>AO54+AW54</f>
        <v>700000</v>
      </c>
      <c r="BF54" s="58"/>
      <c r="BG54" s="58"/>
      <c r="BH54" s="58"/>
      <c r="BI54" s="58"/>
      <c r="BJ54" s="58"/>
      <c r="BK54" s="58"/>
      <c r="BL54" s="58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</row>
    <row r="55" spans="1:80" ht="22.5" customHeight="1" x14ac:dyDescent="0.2">
      <c r="A55" s="89">
        <v>3</v>
      </c>
      <c r="B55" s="89"/>
      <c r="C55" s="89"/>
      <c r="D55" s="102" t="s">
        <v>145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79"/>
      <c r="AP55" s="79"/>
      <c r="AQ55" s="79"/>
      <c r="AR55" s="79"/>
      <c r="AS55" s="79"/>
      <c r="AT55" s="79"/>
      <c r="AU55" s="79"/>
      <c r="AV55" s="79"/>
      <c r="AW55" s="62">
        <f>SUM(AW56:BD69)</f>
        <v>7953945</v>
      </c>
      <c r="AX55" s="62"/>
      <c r="AY55" s="62"/>
      <c r="AZ55" s="62"/>
      <c r="BA55" s="62"/>
      <c r="BB55" s="62"/>
      <c r="BC55" s="62"/>
      <c r="BD55" s="62"/>
      <c r="BE55" s="62">
        <f>AO55+AW55</f>
        <v>7953945</v>
      </c>
      <c r="BF55" s="62"/>
      <c r="BG55" s="62"/>
      <c r="BH55" s="62"/>
      <c r="BI55" s="62"/>
      <c r="BJ55" s="62"/>
      <c r="BK55" s="62"/>
      <c r="BL55" s="62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</row>
    <row r="56" spans="1:80" ht="19.5" customHeight="1" x14ac:dyDescent="0.2">
      <c r="A56" s="76" t="s">
        <v>97</v>
      </c>
      <c r="B56" s="77"/>
      <c r="C56" s="78"/>
      <c r="D56" s="143" t="s">
        <v>92</v>
      </c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5"/>
      <c r="AO56" s="79"/>
      <c r="AP56" s="79"/>
      <c r="AQ56" s="79"/>
      <c r="AR56" s="79"/>
      <c r="AS56" s="79"/>
      <c r="AT56" s="79"/>
      <c r="AU56" s="79"/>
      <c r="AV56" s="79"/>
      <c r="AW56" s="59">
        <f>650000-89943</f>
        <v>560057</v>
      </c>
      <c r="AX56" s="60"/>
      <c r="AY56" s="60"/>
      <c r="AZ56" s="60"/>
      <c r="BA56" s="60"/>
      <c r="BB56" s="60"/>
      <c r="BC56" s="60"/>
      <c r="BD56" s="61"/>
      <c r="BE56" s="58">
        <f t="shared" ref="BE56:BE64" si="0">AW56</f>
        <v>560057</v>
      </c>
      <c r="BF56" s="58"/>
      <c r="BG56" s="58"/>
      <c r="BH56" s="58"/>
      <c r="BI56" s="58"/>
      <c r="BJ56" s="58"/>
      <c r="BK56" s="58"/>
      <c r="BL56" s="58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</row>
    <row r="57" spans="1:80" ht="35.25" customHeight="1" x14ac:dyDescent="0.2">
      <c r="A57" s="76" t="s">
        <v>98</v>
      </c>
      <c r="B57" s="77"/>
      <c r="C57" s="78"/>
      <c r="D57" s="143" t="s">
        <v>93</v>
      </c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5"/>
      <c r="AO57" s="79"/>
      <c r="AP57" s="79"/>
      <c r="AQ57" s="79"/>
      <c r="AR57" s="79"/>
      <c r="AS57" s="79"/>
      <c r="AT57" s="79"/>
      <c r="AU57" s="79"/>
      <c r="AV57" s="79"/>
      <c r="AW57" s="59">
        <v>523784</v>
      </c>
      <c r="AX57" s="60"/>
      <c r="AY57" s="60"/>
      <c r="AZ57" s="60"/>
      <c r="BA57" s="60"/>
      <c r="BB57" s="60"/>
      <c r="BC57" s="60"/>
      <c r="BD57" s="61"/>
      <c r="BE57" s="58">
        <f t="shared" si="0"/>
        <v>523784</v>
      </c>
      <c r="BF57" s="58"/>
      <c r="BG57" s="58"/>
      <c r="BH57" s="58"/>
      <c r="BI57" s="58"/>
      <c r="BJ57" s="58"/>
      <c r="BK57" s="58"/>
      <c r="BL57" s="58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</row>
    <row r="58" spans="1:80" ht="35.1" customHeight="1" x14ac:dyDescent="0.2">
      <c r="A58" s="76" t="s">
        <v>99</v>
      </c>
      <c r="B58" s="77"/>
      <c r="C58" s="78"/>
      <c r="D58" s="143" t="s">
        <v>94</v>
      </c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5"/>
      <c r="AO58" s="79"/>
      <c r="AP58" s="79"/>
      <c r="AQ58" s="79"/>
      <c r="AR58" s="79"/>
      <c r="AS58" s="79"/>
      <c r="AT58" s="79"/>
      <c r="AU58" s="79"/>
      <c r="AV58" s="79"/>
      <c r="AW58" s="59">
        <v>326778</v>
      </c>
      <c r="AX58" s="60"/>
      <c r="AY58" s="60"/>
      <c r="AZ58" s="60"/>
      <c r="BA58" s="60"/>
      <c r="BB58" s="60"/>
      <c r="BC58" s="60"/>
      <c r="BD58" s="61"/>
      <c r="BE58" s="58">
        <f t="shared" si="0"/>
        <v>326778</v>
      </c>
      <c r="BF58" s="58"/>
      <c r="BG58" s="58"/>
      <c r="BH58" s="58"/>
      <c r="BI58" s="58"/>
      <c r="BJ58" s="58"/>
      <c r="BK58" s="58"/>
      <c r="BL58" s="58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</row>
    <row r="59" spans="1:80" ht="35.1" customHeight="1" x14ac:dyDescent="0.2">
      <c r="A59" s="76" t="s">
        <v>100</v>
      </c>
      <c r="B59" s="77"/>
      <c r="C59" s="78"/>
      <c r="D59" s="143" t="s">
        <v>95</v>
      </c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5"/>
      <c r="AO59" s="79"/>
      <c r="AP59" s="79"/>
      <c r="AQ59" s="79"/>
      <c r="AR59" s="79"/>
      <c r="AS59" s="79"/>
      <c r="AT59" s="79"/>
      <c r="AU59" s="79"/>
      <c r="AV59" s="79"/>
      <c r="AW59" s="59">
        <f>1736486-368414</f>
        <v>1368072</v>
      </c>
      <c r="AX59" s="60"/>
      <c r="AY59" s="60"/>
      <c r="AZ59" s="60"/>
      <c r="BA59" s="60"/>
      <c r="BB59" s="60"/>
      <c r="BC59" s="60"/>
      <c r="BD59" s="61"/>
      <c r="BE59" s="58">
        <f t="shared" si="0"/>
        <v>1368072</v>
      </c>
      <c r="BF59" s="58"/>
      <c r="BG59" s="58"/>
      <c r="BH59" s="58"/>
      <c r="BI59" s="58"/>
      <c r="BJ59" s="58"/>
      <c r="BK59" s="58"/>
      <c r="BL59" s="58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</row>
    <row r="60" spans="1:80" ht="35.1" customHeight="1" x14ac:dyDescent="0.2">
      <c r="A60" s="76" t="s">
        <v>101</v>
      </c>
      <c r="B60" s="77"/>
      <c r="C60" s="78"/>
      <c r="D60" s="146" t="s">
        <v>96</v>
      </c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8"/>
      <c r="AO60" s="79"/>
      <c r="AP60" s="79"/>
      <c r="AQ60" s="79"/>
      <c r="AR60" s="79"/>
      <c r="AS60" s="79"/>
      <c r="AT60" s="79"/>
      <c r="AU60" s="79"/>
      <c r="AV60" s="79"/>
      <c r="AW60" s="59">
        <v>264354</v>
      </c>
      <c r="AX60" s="60"/>
      <c r="AY60" s="60"/>
      <c r="AZ60" s="60"/>
      <c r="BA60" s="60"/>
      <c r="BB60" s="60"/>
      <c r="BC60" s="60"/>
      <c r="BD60" s="61"/>
      <c r="BE60" s="58">
        <f t="shared" si="0"/>
        <v>264354</v>
      </c>
      <c r="BF60" s="58"/>
      <c r="BG60" s="58"/>
      <c r="BH60" s="58"/>
      <c r="BI60" s="58"/>
      <c r="BJ60" s="58"/>
      <c r="BK60" s="58"/>
      <c r="BL60" s="58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</row>
    <row r="61" spans="1:80" ht="21.75" customHeight="1" x14ac:dyDescent="0.2">
      <c r="A61" s="76" t="s">
        <v>119</v>
      </c>
      <c r="B61" s="77"/>
      <c r="C61" s="78"/>
      <c r="D61" s="196" t="s">
        <v>123</v>
      </c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8"/>
      <c r="AO61" s="79"/>
      <c r="AP61" s="79"/>
      <c r="AQ61" s="79"/>
      <c r="AR61" s="79"/>
      <c r="AS61" s="79"/>
      <c r="AT61" s="79"/>
      <c r="AU61" s="79"/>
      <c r="AV61" s="79"/>
      <c r="AW61" s="59">
        <v>663000</v>
      </c>
      <c r="AX61" s="60"/>
      <c r="AY61" s="60"/>
      <c r="AZ61" s="60"/>
      <c r="BA61" s="60"/>
      <c r="BB61" s="60"/>
      <c r="BC61" s="60"/>
      <c r="BD61" s="61"/>
      <c r="BE61" s="58">
        <f t="shared" si="0"/>
        <v>663000</v>
      </c>
      <c r="BF61" s="58"/>
      <c r="BG61" s="58"/>
      <c r="BH61" s="58"/>
      <c r="BI61" s="58"/>
      <c r="BJ61" s="58"/>
      <c r="BK61" s="58"/>
      <c r="BL61" s="58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</row>
    <row r="62" spans="1:80" ht="19.5" customHeight="1" x14ac:dyDescent="0.2">
      <c r="A62" s="76" t="s">
        <v>120</v>
      </c>
      <c r="B62" s="77"/>
      <c r="C62" s="78"/>
      <c r="D62" s="199" t="s">
        <v>124</v>
      </c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1"/>
      <c r="AO62" s="79"/>
      <c r="AP62" s="79"/>
      <c r="AQ62" s="79"/>
      <c r="AR62" s="79"/>
      <c r="AS62" s="79"/>
      <c r="AT62" s="79"/>
      <c r="AU62" s="79"/>
      <c r="AV62" s="79"/>
      <c r="AW62" s="59">
        <f>1744176-351938</f>
        <v>1392238</v>
      </c>
      <c r="AX62" s="60"/>
      <c r="AY62" s="60"/>
      <c r="AZ62" s="60"/>
      <c r="BA62" s="60"/>
      <c r="BB62" s="60"/>
      <c r="BC62" s="60"/>
      <c r="BD62" s="61"/>
      <c r="BE62" s="58">
        <f t="shared" si="0"/>
        <v>1392238</v>
      </c>
      <c r="BF62" s="58"/>
      <c r="BG62" s="58"/>
      <c r="BH62" s="58"/>
      <c r="BI62" s="58"/>
      <c r="BJ62" s="58"/>
      <c r="BK62" s="58"/>
      <c r="BL62" s="58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</row>
    <row r="63" spans="1:80" ht="19.5" customHeight="1" x14ac:dyDescent="0.2">
      <c r="A63" s="76" t="s">
        <v>121</v>
      </c>
      <c r="B63" s="77"/>
      <c r="C63" s="78"/>
      <c r="D63" s="199" t="s">
        <v>125</v>
      </c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1"/>
      <c r="AO63" s="79"/>
      <c r="AP63" s="79"/>
      <c r="AQ63" s="79"/>
      <c r="AR63" s="79"/>
      <c r="AS63" s="79"/>
      <c r="AT63" s="79"/>
      <c r="AU63" s="79"/>
      <c r="AV63" s="79"/>
      <c r="AW63" s="59">
        <v>477161</v>
      </c>
      <c r="AX63" s="60"/>
      <c r="AY63" s="60"/>
      <c r="AZ63" s="60"/>
      <c r="BA63" s="60"/>
      <c r="BB63" s="60"/>
      <c r="BC63" s="60"/>
      <c r="BD63" s="61"/>
      <c r="BE63" s="58">
        <f t="shared" si="0"/>
        <v>477161</v>
      </c>
      <c r="BF63" s="58"/>
      <c r="BG63" s="58"/>
      <c r="BH63" s="58"/>
      <c r="BI63" s="58"/>
      <c r="BJ63" s="58"/>
      <c r="BK63" s="58"/>
      <c r="BL63" s="58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</row>
    <row r="64" spans="1:80" ht="19.5" customHeight="1" x14ac:dyDescent="0.2">
      <c r="A64" s="76" t="s">
        <v>122</v>
      </c>
      <c r="B64" s="77"/>
      <c r="C64" s="78"/>
      <c r="D64" s="199" t="s">
        <v>126</v>
      </c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1"/>
      <c r="AO64" s="79"/>
      <c r="AP64" s="79"/>
      <c r="AQ64" s="79"/>
      <c r="AR64" s="79"/>
      <c r="AS64" s="79"/>
      <c r="AT64" s="79"/>
      <c r="AU64" s="79"/>
      <c r="AV64" s="79"/>
      <c r="AW64" s="59">
        <v>346407</v>
      </c>
      <c r="AX64" s="60"/>
      <c r="AY64" s="60"/>
      <c r="AZ64" s="60"/>
      <c r="BA64" s="60"/>
      <c r="BB64" s="60"/>
      <c r="BC64" s="60"/>
      <c r="BD64" s="61"/>
      <c r="BE64" s="58">
        <f t="shared" si="0"/>
        <v>346407</v>
      </c>
      <c r="BF64" s="58"/>
      <c r="BG64" s="58"/>
      <c r="BH64" s="58"/>
      <c r="BI64" s="58"/>
      <c r="BJ64" s="58"/>
      <c r="BK64" s="58"/>
      <c r="BL64" s="58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</row>
    <row r="65" spans="1:80" ht="19.5" customHeight="1" x14ac:dyDescent="0.2">
      <c r="A65" s="76" t="s">
        <v>150</v>
      </c>
      <c r="B65" s="77"/>
      <c r="C65" s="78"/>
      <c r="D65" s="70" t="s">
        <v>155</v>
      </c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2"/>
      <c r="AO65" s="79"/>
      <c r="AP65" s="79"/>
      <c r="AQ65" s="79"/>
      <c r="AR65" s="79"/>
      <c r="AS65" s="79"/>
      <c r="AT65" s="79"/>
      <c r="AU65" s="79"/>
      <c r="AV65" s="79"/>
      <c r="AW65" s="59">
        <v>295733</v>
      </c>
      <c r="AX65" s="60"/>
      <c r="AY65" s="60"/>
      <c r="AZ65" s="60"/>
      <c r="BA65" s="60"/>
      <c r="BB65" s="60"/>
      <c r="BC65" s="60"/>
      <c r="BD65" s="61"/>
      <c r="BE65" s="58">
        <f t="shared" ref="BE65:BE73" si="1">AW65</f>
        <v>295733</v>
      </c>
      <c r="BF65" s="58"/>
      <c r="BG65" s="58"/>
      <c r="BH65" s="58"/>
      <c r="BI65" s="58"/>
      <c r="BJ65" s="58"/>
      <c r="BK65" s="58"/>
      <c r="BL65" s="58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</row>
    <row r="66" spans="1:80" ht="19.5" customHeight="1" x14ac:dyDescent="0.2">
      <c r="A66" s="76" t="s">
        <v>151</v>
      </c>
      <c r="B66" s="77"/>
      <c r="C66" s="78"/>
      <c r="D66" s="73" t="s">
        <v>156</v>
      </c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5"/>
      <c r="AO66" s="79"/>
      <c r="AP66" s="79"/>
      <c r="AQ66" s="79"/>
      <c r="AR66" s="79"/>
      <c r="AS66" s="79"/>
      <c r="AT66" s="79"/>
      <c r="AU66" s="79"/>
      <c r="AV66" s="79"/>
      <c r="AW66" s="59">
        <v>440843</v>
      </c>
      <c r="AX66" s="60"/>
      <c r="AY66" s="60"/>
      <c r="AZ66" s="60"/>
      <c r="BA66" s="60"/>
      <c r="BB66" s="60"/>
      <c r="BC66" s="60"/>
      <c r="BD66" s="61"/>
      <c r="BE66" s="58">
        <f t="shared" si="1"/>
        <v>440843</v>
      </c>
      <c r="BF66" s="58"/>
      <c r="BG66" s="58"/>
      <c r="BH66" s="58"/>
      <c r="BI66" s="58"/>
      <c r="BJ66" s="58"/>
      <c r="BK66" s="58"/>
      <c r="BL66" s="58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</row>
    <row r="67" spans="1:80" ht="19.5" customHeight="1" x14ac:dyDescent="0.2">
      <c r="A67" s="76" t="s">
        <v>152</v>
      </c>
      <c r="B67" s="77"/>
      <c r="C67" s="78"/>
      <c r="D67" s="73" t="s">
        <v>161</v>
      </c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5"/>
      <c r="AO67" s="79"/>
      <c r="AP67" s="79"/>
      <c r="AQ67" s="79"/>
      <c r="AR67" s="79"/>
      <c r="AS67" s="79"/>
      <c r="AT67" s="79"/>
      <c r="AU67" s="79"/>
      <c r="AV67" s="79"/>
      <c r="AW67" s="59">
        <v>504036</v>
      </c>
      <c r="AX67" s="60"/>
      <c r="AY67" s="60"/>
      <c r="AZ67" s="60"/>
      <c r="BA67" s="60"/>
      <c r="BB67" s="60"/>
      <c r="BC67" s="60"/>
      <c r="BD67" s="61"/>
      <c r="BE67" s="58">
        <f t="shared" si="1"/>
        <v>504036</v>
      </c>
      <c r="BF67" s="58"/>
      <c r="BG67" s="58"/>
      <c r="BH67" s="58"/>
      <c r="BI67" s="58"/>
      <c r="BJ67" s="58"/>
      <c r="BK67" s="58"/>
      <c r="BL67" s="58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</row>
    <row r="68" spans="1:80" ht="19.5" customHeight="1" x14ac:dyDescent="0.2">
      <c r="A68" s="76" t="s">
        <v>153</v>
      </c>
      <c r="B68" s="77"/>
      <c r="C68" s="78"/>
      <c r="D68" s="73" t="s">
        <v>162</v>
      </c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5"/>
      <c r="AO68" s="79"/>
      <c r="AP68" s="79"/>
      <c r="AQ68" s="79"/>
      <c r="AR68" s="79"/>
      <c r="AS68" s="79"/>
      <c r="AT68" s="79"/>
      <c r="AU68" s="79"/>
      <c r="AV68" s="79"/>
      <c r="AW68" s="59">
        <v>494482</v>
      </c>
      <c r="AX68" s="60"/>
      <c r="AY68" s="60"/>
      <c r="AZ68" s="60"/>
      <c r="BA68" s="60"/>
      <c r="BB68" s="60"/>
      <c r="BC68" s="60"/>
      <c r="BD68" s="61"/>
      <c r="BE68" s="58">
        <f t="shared" si="1"/>
        <v>494482</v>
      </c>
      <c r="BF68" s="58"/>
      <c r="BG68" s="58"/>
      <c r="BH68" s="58"/>
      <c r="BI68" s="58"/>
      <c r="BJ68" s="58"/>
      <c r="BK68" s="58"/>
      <c r="BL68" s="58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</row>
    <row r="69" spans="1:80" ht="19.5" customHeight="1" x14ac:dyDescent="0.2">
      <c r="A69" s="76" t="s">
        <v>154</v>
      </c>
      <c r="B69" s="77"/>
      <c r="C69" s="78"/>
      <c r="D69" s="70" t="s">
        <v>157</v>
      </c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2"/>
      <c r="AO69" s="79"/>
      <c r="AP69" s="79"/>
      <c r="AQ69" s="79"/>
      <c r="AR69" s="79"/>
      <c r="AS69" s="79"/>
      <c r="AT69" s="79"/>
      <c r="AU69" s="79"/>
      <c r="AV69" s="79"/>
      <c r="AW69" s="59">
        <v>297000</v>
      </c>
      <c r="AX69" s="60"/>
      <c r="AY69" s="60"/>
      <c r="AZ69" s="60"/>
      <c r="BA69" s="60"/>
      <c r="BB69" s="60"/>
      <c r="BC69" s="60"/>
      <c r="BD69" s="61"/>
      <c r="BE69" s="58">
        <f t="shared" si="1"/>
        <v>297000</v>
      </c>
      <c r="BF69" s="58"/>
      <c r="BG69" s="58"/>
      <c r="BH69" s="58"/>
      <c r="BI69" s="58"/>
      <c r="BJ69" s="58"/>
      <c r="BK69" s="58"/>
      <c r="BL69" s="58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</row>
    <row r="70" spans="1:80" ht="19.5" customHeight="1" x14ac:dyDescent="0.2">
      <c r="A70" s="89">
        <v>4</v>
      </c>
      <c r="B70" s="89"/>
      <c r="C70" s="89"/>
      <c r="D70" s="102" t="s">
        <v>136</v>
      </c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3"/>
      <c r="AP70" s="103"/>
      <c r="AQ70" s="103"/>
      <c r="AR70" s="103"/>
      <c r="AS70" s="103"/>
      <c r="AT70" s="103"/>
      <c r="AU70" s="103"/>
      <c r="AV70" s="103"/>
      <c r="AW70" s="99">
        <f>AW71</f>
        <v>200000</v>
      </c>
      <c r="AX70" s="100"/>
      <c r="AY70" s="100"/>
      <c r="AZ70" s="100"/>
      <c r="BA70" s="100"/>
      <c r="BB70" s="100"/>
      <c r="BC70" s="100"/>
      <c r="BD70" s="101"/>
      <c r="BE70" s="62">
        <f t="shared" si="1"/>
        <v>200000</v>
      </c>
      <c r="BF70" s="62"/>
      <c r="BG70" s="62"/>
      <c r="BH70" s="62"/>
      <c r="BI70" s="62"/>
      <c r="BJ70" s="62"/>
      <c r="BK70" s="62"/>
      <c r="BL70" s="62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</row>
    <row r="71" spans="1:80" ht="40.5" customHeight="1" x14ac:dyDescent="0.2">
      <c r="A71" s="76" t="s">
        <v>134</v>
      </c>
      <c r="B71" s="77"/>
      <c r="C71" s="78"/>
      <c r="D71" s="96" t="s">
        <v>137</v>
      </c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8"/>
      <c r="AO71" s="79"/>
      <c r="AP71" s="79"/>
      <c r="AQ71" s="79"/>
      <c r="AR71" s="79"/>
      <c r="AS71" s="79"/>
      <c r="AT71" s="79"/>
      <c r="AU71" s="79"/>
      <c r="AV71" s="79"/>
      <c r="AW71" s="59">
        <v>200000</v>
      </c>
      <c r="AX71" s="60"/>
      <c r="AY71" s="60"/>
      <c r="AZ71" s="60"/>
      <c r="BA71" s="60"/>
      <c r="BB71" s="60"/>
      <c r="BC71" s="60"/>
      <c r="BD71" s="61"/>
      <c r="BE71" s="58">
        <f t="shared" si="1"/>
        <v>200000</v>
      </c>
      <c r="BF71" s="58"/>
      <c r="BG71" s="58"/>
      <c r="BH71" s="58"/>
      <c r="BI71" s="58"/>
      <c r="BJ71" s="58"/>
      <c r="BK71" s="58"/>
      <c r="BL71" s="58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</row>
    <row r="72" spans="1:80" ht="26.25" customHeight="1" x14ac:dyDescent="0.2">
      <c r="A72" s="208" t="s">
        <v>142</v>
      </c>
      <c r="B72" s="209"/>
      <c r="C72" s="210"/>
      <c r="D72" s="205" t="s">
        <v>141</v>
      </c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7"/>
      <c r="AO72" s="79"/>
      <c r="AP72" s="79"/>
      <c r="AQ72" s="79"/>
      <c r="AR72" s="79"/>
      <c r="AS72" s="79"/>
      <c r="AT72" s="79"/>
      <c r="AU72" s="79"/>
      <c r="AV72" s="79"/>
      <c r="AW72" s="99">
        <f>AW73</f>
        <v>595099</v>
      </c>
      <c r="AX72" s="100"/>
      <c r="AY72" s="100"/>
      <c r="AZ72" s="100"/>
      <c r="BA72" s="100"/>
      <c r="BB72" s="100"/>
      <c r="BC72" s="100"/>
      <c r="BD72" s="101"/>
      <c r="BE72" s="58">
        <f t="shared" si="1"/>
        <v>595099</v>
      </c>
      <c r="BF72" s="58"/>
      <c r="BG72" s="58"/>
      <c r="BH72" s="58"/>
      <c r="BI72" s="58"/>
      <c r="BJ72" s="58"/>
      <c r="BK72" s="58"/>
      <c r="BL72" s="58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</row>
    <row r="73" spans="1:80" ht="24.75" customHeight="1" x14ac:dyDescent="0.25">
      <c r="A73" s="76" t="s">
        <v>143</v>
      </c>
      <c r="B73" s="77"/>
      <c r="C73" s="78"/>
      <c r="D73" s="96" t="s">
        <v>158</v>
      </c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8"/>
      <c r="AO73" s="79"/>
      <c r="AP73" s="79"/>
      <c r="AQ73" s="79"/>
      <c r="AR73" s="79"/>
      <c r="AS73" s="79"/>
      <c r="AT73" s="79"/>
      <c r="AU73" s="79"/>
      <c r="AV73" s="79"/>
      <c r="AW73" s="59">
        <v>595099</v>
      </c>
      <c r="AX73" s="60"/>
      <c r="AY73" s="60"/>
      <c r="AZ73" s="60"/>
      <c r="BA73" s="60"/>
      <c r="BB73" s="60"/>
      <c r="BC73" s="60"/>
      <c r="BD73" s="61"/>
      <c r="BE73" s="58">
        <f t="shared" si="1"/>
        <v>595099</v>
      </c>
      <c r="BF73" s="58"/>
      <c r="BG73" s="58"/>
      <c r="BH73" s="58"/>
      <c r="BI73" s="58"/>
      <c r="BJ73" s="58"/>
      <c r="BK73" s="58"/>
      <c r="BL73" s="58"/>
      <c r="BQ73" s="44"/>
      <c r="BR73" s="31"/>
      <c r="BS73" s="44"/>
      <c r="BT73" s="44"/>
      <c r="BU73" s="44"/>
      <c r="BV73" s="44"/>
      <c r="BW73" s="44"/>
      <c r="BX73" s="44"/>
      <c r="BY73" s="44"/>
      <c r="BZ73" s="44"/>
      <c r="CA73" s="44"/>
      <c r="CB73" s="44"/>
    </row>
    <row r="74" spans="1:80" s="2" customFormat="1" ht="18" customHeight="1" x14ac:dyDescent="0.25">
      <c r="A74" s="89"/>
      <c r="B74" s="89"/>
      <c r="C74" s="89"/>
      <c r="D74" s="85" t="s">
        <v>46</v>
      </c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194">
        <v>0</v>
      </c>
      <c r="AP74" s="194"/>
      <c r="AQ74" s="194"/>
      <c r="AR74" s="194"/>
      <c r="AS74" s="194"/>
      <c r="AT74" s="194"/>
      <c r="AU74" s="194"/>
      <c r="AV74" s="194"/>
      <c r="AW74" s="62">
        <f>AW49+AW51+AW55+AW70+AW72</f>
        <v>12634987</v>
      </c>
      <c r="AX74" s="62"/>
      <c r="AY74" s="62"/>
      <c r="AZ74" s="62"/>
      <c r="BA74" s="62"/>
      <c r="BB74" s="62"/>
      <c r="BC74" s="62"/>
      <c r="BD74" s="62"/>
      <c r="BE74" s="62">
        <f>AO74+AW74</f>
        <v>12634987</v>
      </c>
      <c r="BF74" s="62"/>
      <c r="BG74" s="62"/>
      <c r="BH74" s="62"/>
      <c r="BI74" s="62"/>
      <c r="BJ74" s="62"/>
      <c r="BK74" s="62"/>
      <c r="BL74" s="62"/>
      <c r="BQ74" s="47"/>
      <c r="BR74" s="31" t="s">
        <v>146</v>
      </c>
      <c r="BS74" s="47"/>
      <c r="BT74" s="46">
        <f>43539904</f>
        <v>43539904</v>
      </c>
      <c r="BU74" s="47"/>
      <c r="BV74" s="46">
        <f>AS74-BT74</f>
        <v>-43539904</v>
      </c>
      <c r="BW74" s="47"/>
      <c r="BX74" s="47"/>
      <c r="BY74" s="47"/>
      <c r="BZ74" s="47"/>
      <c r="CA74" s="47"/>
      <c r="CB74" s="47"/>
    </row>
    <row r="75" spans="1:80" ht="3" customHeight="1" x14ac:dyDescent="0.2"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</row>
    <row r="76" spans="1:80" ht="15.75" customHeight="1" x14ac:dyDescent="0.2">
      <c r="A76" s="161" t="s">
        <v>25</v>
      </c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</row>
    <row r="77" spans="1:80" ht="15" customHeight="1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Z77" s="3"/>
      <c r="BE77" s="159" t="s">
        <v>59</v>
      </c>
      <c r="BF77" s="159"/>
      <c r="BG77" s="159"/>
      <c r="BH77" s="159"/>
      <c r="BI77" s="159"/>
      <c r="BJ77" s="159"/>
      <c r="BK77" s="159"/>
      <c r="BL77" s="159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</row>
    <row r="78" spans="1:80" ht="12" customHeight="1" x14ac:dyDescent="0.2">
      <c r="A78" s="66" t="s">
        <v>14</v>
      </c>
      <c r="B78" s="66"/>
      <c r="C78" s="66"/>
      <c r="D78" s="66" t="s">
        <v>17</v>
      </c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 t="s">
        <v>15</v>
      </c>
      <c r="AP78" s="66"/>
      <c r="AQ78" s="66"/>
      <c r="AR78" s="66"/>
      <c r="AS78" s="66"/>
      <c r="AT78" s="66"/>
      <c r="AU78" s="66"/>
      <c r="AV78" s="66"/>
      <c r="AW78" s="66" t="s">
        <v>16</v>
      </c>
      <c r="AX78" s="66"/>
      <c r="AY78" s="66"/>
      <c r="AZ78" s="66"/>
      <c r="BA78" s="66"/>
      <c r="BB78" s="66"/>
      <c r="BC78" s="66"/>
      <c r="BD78" s="66"/>
      <c r="BE78" s="66" t="s">
        <v>13</v>
      </c>
      <c r="BF78" s="66"/>
      <c r="BG78" s="66"/>
      <c r="BH78" s="66"/>
      <c r="BI78" s="66"/>
      <c r="BJ78" s="66"/>
      <c r="BK78" s="66"/>
      <c r="BL78" s="66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</row>
    <row r="79" spans="1:80" ht="12" customHeight="1" x14ac:dyDescent="0.2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</row>
    <row r="80" spans="1:80" ht="15.75" customHeight="1" x14ac:dyDescent="0.2">
      <c r="A80" s="66">
        <v>1</v>
      </c>
      <c r="B80" s="66"/>
      <c r="C80" s="66"/>
      <c r="D80" s="66">
        <v>2</v>
      </c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>
        <v>3</v>
      </c>
      <c r="AP80" s="66"/>
      <c r="AQ80" s="66"/>
      <c r="AR80" s="66"/>
      <c r="AS80" s="66"/>
      <c r="AT80" s="66"/>
      <c r="AU80" s="66"/>
      <c r="AV80" s="66"/>
      <c r="AW80" s="66">
        <v>4</v>
      </c>
      <c r="AX80" s="66"/>
      <c r="AY80" s="66"/>
      <c r="AZ80" s="66"/>
      <c r="BA80" s="66"/>
      <c r="BB80" s="66"/>
      <c r="BC80" s="66"/>
      <c r="BD80" s="66"/>
      <c r="BE80" s="66">
        <v>5</v>
      </c>
      <c r="BF80" s="66"/>
      <c r="BG80" s="66"/>
      <c r="BH80" s="66"/>
      <c r="BI80" s="66"/>
      <c r="BJ80" s="66"/>
      <c r="BK80" s="66"/>
      <c r="BL80" s="66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</row>
    <row r="81" spans="1:80" ht="35.25" customHeight="1" x14ac:dyDescent="0.2">
      <c r="A81" s="66">
        <v>1</v>
      </c>
      <c r="B81" s="66"/>
      <c r="C81" s="66"/>
      <c r="D81" s="83" t="s">
        <v>78</v>
      </c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f>AW50</f>
        <v>96120</v>
      </c>
      <c r="AX81" s="58"/>
      <c r="AY81" s="58"/>
      <c r="AZ81" s="58"/>
      <c r="BA81" s="58"/>
      <c r="BB81" s="58"/>
      <c r="BC81" s="58"/>
      <c r="BD81" s="58"/>
      <c r="BE81" s="58">
        <f t="shared" ref="BE81:BE86" si="2">AO81+AW81</f>
        <v>96120</v>
      </c>
      <c r="BF81" s="58"/>
      <c r="BG81" s="58"/>
      <c r="BH81" s="58"/>
      <c r="BI81" s="58"/>
      <c r="BJ81" s="58"/>
      <c r="BK81" s="58"/>
      <c r="BL81" s="58"/>
      <c r="BQ81" s="44"/>
      <c r="BR81" s="44"/>
      <c r="BS81" s="44"/>
      <c r="BT81" s="44">
        <v>24721120</v>
      </c>
      <c r="BU81" s="44"/>
      <c r="BV81" s="45">
        <f>BT81-AW81</f>
        <v>24625000</v>
      </c>
      <c r="BW81" s="44"/>
      <c r="BX81" s="44"/>
      <c r="BY81" s="44"/>
      <c r="BZ81" s="44"/>
      <c r="CA81" s="44"/>
      <c r="CB81" s="44"/>
    </row>
    <row r="82" spans="1:80" ht="35.25" customHeight="1" x14ac:dyDescent="0.2">
      <c r="A82" s="66">
        <v>2</v>
      </c>
      <c r="B82" s="66"/>
      <c r="C82" s="66"/>
      <c r="D82" s="83" t="s">
        <v>132</v>
      </c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58">
        <v>0</v>
      </c>
      <c r="AP82" s="58"/>
      <c r="AQ82" s="58"/>
      <c r="AR82" s="58"/>
      <c r="AS82" s="58"/>
      <c r="AT82" s="58"/>
      <c r="AU82" s="58"/>
      <c r="AV82" s="58"/>
      <c r="AW82" s="59">
        <f>AW51</f>
        <v>3789823</v>
      </c>
      <c r="AX82" s="60"/>
      <c r="AY82" s="60"/>
      <c r="AZ82" s="60"/>
      <c r="BA82" s="60"/>
      <c r="BB82" s="60"/>
      <c r="BC82" s="60"/>
      <c r="BD82" s="61"/>
      <c r="BE82" s="58">
        <f t="shared" si="2"/>
        <v>3789823</v>
      </c>
      <c r="BF82" s="58"/>
      <c r="BG82" s="58"/>
      <c r="BH82" s="58"/>
      <c r="BI82" s="58"/>
      <c r="BJ82" s="58"/>
      <c r="BK82" s="58"/>
      <c r="BL82" s="58"/>
      <c r="BQ82" s="44"/>
      <c r="BR82" s="44"/>
      <c r="BS82" s="44"/>
      <c r="BT82" s="44"/>
      <c r="BU82" s="44"/>
      <c r="BV82" s="45"/>
      <c r="BW82" s="44"/>
      <c r="BX82" s="44"/>
      <c r="BY82" s="44"/>
      <c r="BZ82" s="44"/>
      <c r="CA82" s="44"/>
      <c r="CB82" s="44"/>
    </row>
    <row r="83" spans="1:80" ht="35.25" customHeight="1" x14ac:dyDescent="0.2">
      <c r="A83" s="66">
        <v>3</v>
      </c>
      <c r="B83" s="66"/>
      <c r="C83" s="66"/>
      <c r="D83" s="83" t="s">
        <v>102</v>
      </c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58">
        <v>0</v>
      </c>
      <c r="AP83" s="58"/>
      <c r="AQ83" s="58"/>
      <c r="AR83" s="58"/>
      <c r="AS83" s="58"/>
      <c r="AT83" s="58"/>
      <c r="AU83" s="58"/>
      <c r="AV83" s="58"/>
      <c r="AW83" s="59">
        <f>AW55</f>
        <v>7953945</v>
      </c>
      <c r="AX83" s="60"/>
      <c r="AY83" s="60"/>
      <c r="AZ83" s="60"/>
      <c r="BA83" s="60"/>
      <c r="BB83" s="60"/>
      <c r="BC83" s="60"/>
      <c r="BD83" s="61"/>
      <c r="BE83" s="58">
        <f t="shared" si="2"/>
        <v>7953945</v>
      </c>
      <c r="BF83" s="58"/>
      <c r="BG83" s="58"/>
      <c r="BH83" s="58"/>
      <c r="BI83" s="58"/>
      <c r="BJ83" s="58"/>
      <c r="BK83" s="58"/>
      <c r="BL83" s="58"/>
      <c r="BQ83" s="44"/>
      <c r="BR83" s="44"/>
      <c r="BS83" s="44"/>
      <c r="BT83" s="44"/>
      <c r="BU83" s="44"/>
      <c r="BV83" s="45"/>
      <c r="BW83" s="44"/>
      <c r="BX83" s="44"/>
      <c r="BY83" s="44"/>
      <c r="BZ83" s="44"/>
      <c r="CA83" s="44"/>
      <c r="CB83" s="44"/>
    </row>
    <row r="84" spans="1:80" ht="35.25" customHeight="1" x14ac:dyDescent="0.2">
      <c r="A84" s="66">
        <v>4</v>
      </c>
      <c r="B84" s="66"/>
      <c r="C84" s="66"/>
      <c r="D84" s="93" t="s">
        <v>135</v>
      </c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5"/>
      <c r="AO84" s="58">
        <v>0</v>
      </c>
      <c r="AP84" s="58"/>
      <c r="AQ84" s="58"/>
      <c r="AR84" s="58"/>
      <c r="AS84" s="58"/>
      <c r="AT84" s="58"/>
      <c r="AU84" s="58"/>
      <c r="AV84" s="58"/>
      <c r="AW84" s="59">
        <f>AW70</f>
        <v>200000</v>
      </c>
      <c r="AX84" s="60"/>
      <c r="AY84" s="60"/>
      <c r="AZ84" s="60"/>
      <c r="BA84" s="60"/>
      <c r="BB84" s="60"/>
      <c r="BC84" s="60"/>
      <c r="BD84" s="61"/>
      <c r="BE84" s="58">
        <f t="shared" si="2"/>
        <v>200000</v>
      </c>
      <c r="BF84" s="58"/>
      <c r="BG84" s="58"/>
      <c r="BH84" s="58"/>
      <c r="BI84" s="58"/>
      <c r="BJ84" s="58"/>
      <c r="BK84" s="58"/>
      <c r="BL84" s="58"/>
      <c r="BQ84" s="44"/>
      <c r="BR84" s="44"/>
      <c r="BS84" s="44"/>
      <c r="BT84" s="44"/>
      <c r="BU84" s="44"/>
      <c r="BV84" s="45"/>
      <c r="BW84" s="44"/>
      <c r="BX84" s="44"/>
      <c r="BY84" s="44"/>
      <c r="BZ84" s="44"/>
      <c r="CA84" s="44"/>
      <c r="CB84" s="44"/>
    </row>
    <row r="85" spans="1:80" ht="35.25" customHeight="1" x14ac:dyDescent="0.2">
      <c r="A85" s="66">
        <v>5</v>
      </c>
      <c r="B85" s="66"/>
      <c r="C85" s="66"/>
      <c r="D85" s="93" t="s">
        <v>147</v>
      </c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5"/>
      <c r="AO85" s="58">
        <v>0</v>
      </c>
      <c r="AP85" s="58"/>
      <c r="AQ85" s="58"/>
      <c r="AR85" s="58"/>
      <c r="AS85" s="58"/>
      <c r="AT85" s="58"/>
      <c r="AU85" s="58"/>
      <c r="AV85" s="58"/>
      <c r="AW85" s="59">
        <f>AW72</f>
        <v>595099</v>
      </c>
      <c r="AX85" s="60"/>
      <c r="AY85" s="60"/>
      <c r="AZ85" s="60"/>
      <c r="BA85" s="60"/>
      <c r="BB85" s="60"/>
      <c r="BC85" s="60"/>
      <c r="BD85" s="61"/>
      <c r="BE85" s="58">
        <f t="shared" si="2"/>
        <v>595099</v>
      </c>
      <c r="BF85" s="58"/>
      <c r="BG85" s="58"/>
      <c r="BH85" s="58"/>
      <c r="BI85" s="58"/>
      <c r="BJ85" s="58"/>
      <c r="BK85" s="58"/>
      <c r="BL85" s="58"/>
      <c r="BQ85" s="44"/>
      <c r="BR85" s="44"/>
      <c r="BS85" s="44"/>
      <c r="BT85" s="44"/>
      <c r="BU85" s="44"/>
      <c r="BV85" s="45"/>
      <c r="BW85" s="44"/>
      <c r="BX85" s="44"/>
      <c r="BY85" s="44"/>
      <c r="BZ85" s="44"/>
      <c r="CA85" s="44"/>
      <c r="CB85" s="44"/>
    </row>
    <row r="86" spans="1:80" s="2" customFormat="1" ht="19.5" customHeight="1" x14ac:dyDescent="0.2">
      <c r="A86" s="89"/>
      <c r="B86" s="89"/>
      <c r="C86" s="89"/>
      <c r="D86" s="195" t="s">
        <v>13</v>
      </c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  <c r="AN86" s="195"/>
      <c r="AO86" s="62">
        <v>0</v>
      </c>
      <c r="AP86" s="62"/>
      <c r="AQ86" s="62"/>
      <c r="AR86" s="62"/>
      <c r="AS86" s="62"/>
      <c r="AT86" s="62"/>
      <c r="AU86" s="62"/>
      <c r="AV86" s="62"/>
      <c r="AW86" s="62">
        <f>SUM(AW81:BD85)</f>
        <v>12634987</v>
      </c>
      <c r="AX86" s="62"/>
      <c r="AY86" s="62"/>
      <c r="AZ86" s="62"/>
      <c r="BA86" s="62"/>
      <c r="BB86" s="62"/>
      <c r="BC86" s="62"/>
      <c r="BD86" s="62"/>
      <c r="BE86" s="62">
        <f t="shared" si="2"/>
        <v>12634987</v>
      </c>
      <c r="BF86" s="62"/>
      <c r="BG86" s="62"/>
      <c r="BH86" s="62"/>
      <c r="BI86" s="62"/>
      <c r="BJ86" s="62"/>
      <c r="BK86" s="62"/>
      <c r="BL86" s="62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</row>
    <row r="87" spans="1:80" s="2" customFormat="1" ht="6" customHeight="1" x14ac:dyDescent="0.2">
      <c r="A87" s="50"/>
      <c r="B87" s="50"/>
      <c r="C87" s="50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</row>
    <row r="88" spans="1:80" ht="18.75" customHeight="1" x14ac:dyDescent="0.2">
      <c r="A88" s="168" t="s">
        <v>26</v>
      </c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</row>
    <row r="89" spans="1:80" ht="7.5" customHeight="1" x14ac:dyDescent="0.2">
      <c r="A89" s="28"/>
      <c r="B89" s="28"/>
      <c r="C89" s="28"/>
      <c r="D89" s="28"/>
      <c r="E89" s="28"/>
      <c r="F89" s="28"/>
      <c r="G89" s="43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29"/>
      <c r="AA89" s="29"/>
      <c r="AB89" s="29"/>
      <c r="AC89" s="29"/>
      <c r="AD89" s="29"/>
      <c r="AE89" s="29"/>
      <c r="AF89" s="28"/>
      <c r="AG89" s="28"/>
      <c r="AH89" s="28"/>
      <c r="AI89" s="28"/>
      <c r="AJ89" s="28"/>
      <c r="AK89" s="28"/>
      <c r="AL89" s="28"/>
      <c r="AM89" s="28"/>
      <c r="AN89" s="28"/>
      <c r="AO89" s="30"/>
      <c r="AP89" s="30"/>
      <c r="AQ89" s="30"/>
      <c r="AR89" s="30"/>
      <c r="AS89" s="30"/>
      <c r="AT89" s="30"/>
      <c r="AU89" s="30"/>
      <c r="AV89" s="30"/>
      <c r="AW89" s="48"/>
      <c r="AX89" s="48"/>
      <c r="AY89" s="48"/>
      <c r="AZ89" s="48"/>
      <c r="BA89" s="48"/>
      <c r="BB89" s="48"/>
      <c r="BC89" s="48"/>
      <c r="BD89" s="48"/>
      <c r="BE89" s="30"/>
      <c r="BF89" s="30"/>
      <c r="BG89" s="30"/>
      <c r="BH89" s="30"/>
      <c r="BI89" s="30"/>
      <c r="BJ89" s="30"/>
      <c r="BK89" s="30"/>
      <c r="BL89" s="30"/>
      <c r="BT89" s="44"/>
      <c r="BU89" s="44"/>
      <c r="BV89" s="44"/>
      <c r="BW89" s="44"/>
      <c r="BX89" s="44"/>
      <c r="BY89" s="44"/>
      <c r="BZ89" s="44"/>
    </row>
    <row r="90" spans="1:80" ht="32.25" customHeight="1" x14ac:dyDescent="0.2">
      <c r="A90" s="120" t="s">
        <v>14</v>
      </c>
      <c r="B90" s="121"/>
      <c r="C90" s="121"/>
      <c r="D90" s="121"/>
      <c r="E90" s="121"/>
      <c r="F90" s="122"/>
      <c r="G90" s="66" t="s">
        <v>27</v>
      </c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 t="s">
        <v>2</v>
      </c>
      <c r="AA90" s="66"/>
      <c r="AB90" s="66"/>
      <c r="AC90" s="66"/>
      <c r="AD90" s="66"/>
      <c r="AE90" s="120" t="s">
        <v>1</v>
      </c>
      <c r="AF90" s="121"/>
      <c r="AG90" s="121"/>
      <c r="AH90" s="121"/>
      <c r="AI90" s="121"/>
      <c r="AJ90" s="121"/>
      <c r="AK90" s="121"/>
      <c r="AL90" s="121"/>
      <c r="AM90" s="121"/>
      <c r="AN90" s="122"/>
      <c r="AO90" s="66" t="s">
        <v>15</v>
      </c>
      <c r="AP90" s="66"/>
      <c r="AQ90" s="66"/>
      <c r="AR90" s="66"/>
      <c r="AS90" s="66"/>
      <c r="AT90" s="66"/>
      <c r="AU90" s="66"/>
      <c r="AV90" s="66"/>
      <c r="AW90" s="66" t="s">
        <v>16</v>
      </c>
      <c r="AX90" s="66"/>
      <c r="AY90" s="66"/>
      <c r="AZ90" s="66"/>
      <c r="BA90" s="66"/>
      <c r="BB90" s="66"/>
      <c r="BC90" s="66"/>
      <c r="BD90" s="66"/>
      <c r="BE90" s="66" t="s">
        <v>13</v>
      </c>
      <c r="BF90" s="66"/>
      <c r="BG90" s="66"/>
      <c r="BH90" s="66"/>
      <c r="BI90" s="66"/>
      <c r="BJ90" s="66"/>
      <c r="BK90" s="66"/>
      <c r="BL90" s="66"/>
      <c r="BT90" s="44"/>
      <c r="BU90" s="44"/>
      <c r="BV90" s="44"/>
      <c r="BW90" s="44"/>
      <c r="BX90" s="44"/>
      <c r="BY90" s="44"/>
      <c r="BZ90" s="44"/>
    </row>
    <row r="91" spans="1:80" ht="15.75" customHeight="1" x14ac:dyDescent="0.2">
      <c r="A91" s="66">
        <v>1</v>
      </c>
      <c r="B91" s="66"/>
      <c r="C91" s="66"/>
      <c r="D91" s="66"/>
      <c r="E91" s="66"/>
      <c r="F91" s="66"/>
      <c r="G91" s="66">
        <v>2</v>
      </c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>
        <v>3</v>
      </c>
      <c r="AA91" s="66"/>
      <c r="AB91" s="66"/>
      <c r="AC91" s="66"/>
      <c r="AD91" s="66"/>
      <c r="AE91" s="66">
        <v>4</v>
      </c>
      <c r="AF91" s="66"/>
      <c r="AG91" s="66"/>
      <c r="AH91" s="66"/>
      <c r="AI91" s="66"/>
      <c r="AJ91" s="66"/>
      <c r="AK91" s="66"/>
      <c r="AL91" s="66"/>
      <c r="AM91" s="66"/>
      <c r="AN91" s="66"/>
      <c r="AO91" s="66">
        <v>5</v>
      </c>
      <c r="AP91" s="66"/>
      <c r="AQ91" s="66"/>
      <c r="AR91" s="66"/>
      <c r="AS91" s="66"/>
      <c r="AT91" s="66"/>
      <c r="AU91" s="66"/>
      <c r="AV91" s="66"/>
      <c r="AW91" s="66">
        <v>6</v>
      </c>
      <c r="AX91" s="66"/>
      <c r="AY91" s="66"/>
      <c r="AZ91" s="66"/>
      <c r="BA91" s="66"/>
      <c r="BB91" s="66"/>
      <c r="BC91" s="66"/>
      <c r="BD91" s="66"/>
      <c r="BE91" s="66">
        <v>7</v>
      </c>
      <c r="BF91" s="66"/>
      <c r="BG91" s="66"/>
      <c r="BH91" s="66"/>
      <c r="BI91" s="66"/>
      <c r="BJ91" s="66"/>
      <c r="BK91" s="66"/>
      <c r="BL91" s="66"/>
      <c r="BT91" s="44"/>
      <c r="BU91" s="44"/>
      <c r="BV91" s="44"/>
      <c r="BW91" s="44"/>
      <c r="BX91" s="44"/>
      <c r="BY91" s="44"/>
      <c r="BZ91" s="44"/>
    </row>
    <row r="92" spans="1:80" ht="21" customHeight="1" x14ac:dyDescent="0.2">
      <c r="A92" s="66"/>
      <c r="B92" s="66"/>
      <c r="C92" s="66"/>
      <c r="D92" s="66"/>
      <c r="E92" s="66"/>
      <c r="F92" s="66"/>
      <c r="G92" s="68" t="s">
        <v>72</v>
      </c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80"/>
      <c r="BF92" s="80"/>
      <c r="BG92" s="80"/>
      <c r="BH92" s="80"/>
      <c r="BI92" s="80"/>
      <c r="BJ92" s="80"/>
      <c r="BK92" s="80"/>
      <c r="BL92" s="80"/>
      <c r="BT92" s="44"/>
      <c r="BU92" s="44"/>
      <c r="BV92" s="44"/>
      <c r="BW92" s="44"/>
      <c r="BX92" s="44"/>
      <c r="BY92" s="44"/>
      <c r="BZ92" s="44"/>
    </row>
    <row r="93" spans="1:80" ht="21" customHeight="1" x14ac:dyDescent="0.2">
      <c r="A93" s="66"/>
      <c r="B93" s="66"/>
      <c r="C93" s="66"/>
      <c r="D93" s="66"/>
      <c r="E93" s="66"/>
      <c r="F93" s="66"/>
      <c r="G93" s="85" t="s">
        <v>47</v>
      </c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58"/>
      <c r="AP93" s="58"/>
      <c r="AQ93" s="58"/>
      <c r="AR93" s="58"/>
      <c r="AS93" s="58"/>
      <c r="AT93" s="58"/>
      <c r="AU93" s="58"/>
      <c r="AV93" s="58"/>
      <c r="AW93" s="82"/>
      <c r="AX93" s="82"/>
      <c r="AY93" s="82"/>
      <c r="AZ93" s="82"/>
      <c r="BA93" s="82"/>
      <c r="BB93" s="82"/>
      <c r="BC93" s="82"/>
      <c r="BD93" s="82"/>
      <c r="BE93" s="80"/>
      <c r="BF93" s="80"/>
      <c r="BG93" s="80"/>
      <c r="BH93" s="80"/>
      <c r="BI93" s="80"/>
      <c r="BJ93" s="80"/>
      <c r="BK93" s="80"/>
      <c r="BL93" s="80"/>
      <c r="BT93" s="44"/>
      <c r="BU93" s="44"/>
      <c r="BV93" s="44"/>
      <c r="BW93" s="44"/>
      <c r="BX93" s="44"/>
      <c r="BY93" s="44"/>
      <c r="BZ93" s="44"/>
    </row>
    <row r="94" spans="1:80" ht="21" hidden="1" customHeight="1" x14ac:dyDescent="0.2">
      <c r="A94" s="66"/>
      <c r="B94" s="66"/>
      <c r="C94" s="66"/>
      <c r="D94" s="66"/>
      <c r="E94" s="66"/>
      <c r="F94" s="66"/>
      <c r="G94" s="67" t="s">
        <v>65</v>
      </c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9" t="s">
        <v>48</v>
      </c>
      <c r="AA94" s="69"/>
      <c r="AB94" s="69"/>
      <c r="AC94" s="69"/>
      <c r="AD94" s="69"/>
      <c r="AE94" s="69" t="s">
        <v>61</v>
      </c>
      <c r="AF94" s="69"/>
      <c r="AG94" s="69"/>
      <c r="AH94" s="69"/>
      <c r="AI94" s="69"/>
      <c r="AJ94" s="69"/>
      <c r="AK94" s="69"/>
      <c r="AL94" s="69"/>
      <c r="AM94" s="69"/>
      <c r="AN94" s="69"/>
      <c r="AO94" s="58"/>
      <c r="AP94" s="58"/>
      <c r="AQ94" s="58"/>
      <c r="AR94" s="58"/>
      <c r="AS94" s="58"/>
      <c r="AT94" s="58"/>
      <c r="AU94" s="58"/>
      <c r="AV94" s="58"/>
      <c r="AW94" s="82">
        <f>SUM(AW95:BD95)</f>
        <v>96120</v>
      </c>
      <c r="AX94" s="82"/>
      <c r="AY94" s="82"/>
      <c r="AZ94" s="82"/>
      <c r="BA94" s="82"/>
      <c r="BB94" s="82"/>
      <c r="BC94" s="82"/>
      <c r="BD94" s="82"/>
      <c r="BE94" s="58">
        <f>AW94</f>
        <v>96120</v>
      </c>
      <c r="BF94" s="58"/>
      <c r="BG94" s="58"/>
      <c r="BH94" s="58"/>
      <c r="BI94" s="58"/>
      <c r="BJ94" s="58"/>
      <c r="BK94" s="58"/>
      <c r="BL94" s="58"/>
      <c r="BT94" s="44"/>
      <c r="BU94" s="44"/>
      <c r="BV94" s="44"/>
      <c r="BW94" s="44"/>
      <c r="BX94" s="44"/>
      <c r="BY94" s="44"/>
      <c r="BZ94" s="44"/>
    </row>
    <row r="95" spans="1:80" ht="33.75" customHeight="1" x14ac:dyDescent="0.2">
      <c r="A95" s="66"/>
      <c r="B95" s="66"/>
      <c r="C95" s="66"/>
      <c r="D95" s="66"/>
      <c r="E95" s="66"/>
      <c r="F95" s="66"/>
      <c r="G95" s="83" t="s">
        <v>71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69" t="s">
        <v>69</v>
      </c>
      <c r="AA95" s="69"/>
      <c r="AB95" s="69"/>
      <c r="AC95" s="69"/>
      <c r="AD95" s="69"/>
      <c r="AE95" s="69" t="s">
        <v>61</v>
      </c>
      <c r="AF95" s="69"/>
      <c r="AG95" s="69"/>
      <c r="AH95" s="69"/>
      <c r="AI95" s="69"/>
      <c r="AJ95" s="69"/>
      <c r="AK95" s="69"/>
      <c r="AL95" s="69"/>
      <c r="AM95" s="69"/>
      <c r="AN95" s="69"/>
      <c r="AO95" s="58"/>
      <c r="AP95" s="58"/>
      <c r="AQ95" s="58"/>
      <c r="AR95" s="58"/>
      <c r="AS95" s="58"/>
      <c r="AT95" s="58"/>
      <c r="AU95" s="58"/>
      <c r="AV95" s="58"/>
      <c r="AW95" s="82">
        <f>AW50</f>
        <v>96120</v>
      </c>
      <c r="AX95" s="82"/>
      <c r="AY95" s="82"/>
      <c r="AZ95" s="82"/>
      <c r="BA95" s="82"/>
      <c r="BB95" s="82"/>
      <c r="BC95" s="82"/>
      <c r="BD95" s="82"/>
      <c r="BE95" s="58">
        <f>AW95</f>
        <v>96120</v>
      </c>
      <c r="BF95" s="58"/>
      <c r="BG95" s="58"/>
      <c r="BH95" s="58"/>
      <c r="BI95" s="58"/>
      <c r="BJ95" s="58"/>
      <c r="BK95" s="58"/>
      <c r="BL95" s="58"/>
      <c r="BT95" s="44"/>
      <c r="BU95" s="44"/>
      <c r="BV95" s="44"/>
      <c r="BW95" s="44"/>
      <c r="BX95" s="44"/>
      <c r="BY95" s="44"/>
      <c r="BZ95" s="44"/>
    </row>
    <row r="96" spans="1:80" ht="18.95" customHeight="1" x14ac:dyDescent="0.2">
      <c r="A96" s="66"/>
      <c r="B96" s="66"/>
      <c r="C96" s="66"/>
      <c r="D96" s="66"/>
      <c r="E96" s="66"/>
      <c r="F96" s="66"/>
      <c r="G96" s="88" t="s">
        <v>68</v>
      </c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58"/>
      <c r="AP96" s="58"/>
      <c r="AQ96" s="58"/>
      <c r="AR96" s="58"/>
      <c r="AS96" s="58"/>
      <c r="AT96" s="58"/>
      <c r="AU96" s="58"/>
      <c r="AV96" s="58"/>
      <c r="AW96" s="82"/>
      <c r="AX96" s="82"/>
      <c r="AY96" s="82"/>
      <c r="AZ96" s="82"/>
      <c r="BA96" s="82"/>
      <c r="BB96" s="82"/>
      <c r="BC96" s="82"/>
      <c r="BD96" s="82"/>
      <c r="BE96" s="80"/>
      <c r="BF96" s="80"/>
      <c r="BG96" s="80"/>
      <c r="BH96" s="80"/>
      <c r="BI96" s="80"/>
      <c r="BJ96" s="80"/>
      <c r="BK96" s="80"/>
      <c r="BL96" s="80"/>
      <c r="BT96" s="44"/>
      <c r="BU96" s="44"/>
      <c r="BV96" s="44"/>
      <c r="BW96" s="44"/>
      <c r="BX96" s="44"/>
      <c r="BY96" s="44"/>
      <c r="BZ96" s="44"/>
    </row>
    <row r="97" spans="1:78" ht="18.95" customHeight="1" x14ac:dyDescent="0.2">
      <c r="A97" s="66"/>
      <c r="B97" s="66"/>
      <c r="C97" s="66"/>
      <c r="D97" s="66"/>
      <c r="E97" s="66"/>
      <c r="F97" s="66"/>
      <c r="G97" s="86" t="s">
        <v>79</v>
      </c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69" t="s">
        <v>62</v>
      </c>
      <c r="AA97" s="69"/>
      <c r="AB97" s="69"/>
      <c r="AC97" s="69"/>
      <c r="AD97" s="69"/>
      <c r="AE97" s="69" t="s">
        <v>64</v>
      </c>
      <c r="AF97" s="69"/>
      <c r="AG97" s="69"/>
      <c r="AH97" s="69"/>
      <c r="AI97" s="69"/>
      <c r="AJ97" s="69"/>
      <c r="AK97" s="69"/>
      <c r="AL97" s="69"/>
      <c r="AM97" s="69"/>
      <c r="AN97" s="69"/>
      <c r="AO97" s="58"/>
      <c r="AP97" s="58"/>
      <c r="AQ97" s="58"/>
      <c r="AR97" s="58"/>
      <c r="AS97" s="58"/>
      <c r="AT97" s="58"/>
      <c r="AU97" s="58"/>
      <c r="AV97" s="58"/>
      <c r="AW97" s="87">
        <v>1</v>
      </c>
      <c r="AX97" s="87"/>
      <c r="AY97" s="87"/>
      <c r="AZ97" s="87"/>
      <c r="BA97" s="87"/>
      <c r="BB97" s="87"/>
      <c r="BC97" s="87"/>
      <c r="BD97" s="87"/>
      <c r="BE97" s="81">
        <f>AW97</f>
        <v>1</v>
      </c>
      <c r="BF97" s="81"/>
      <c r="BG97" s="81"/>
      <c r="BH97" s="81"/>
      <c r="BI97" s="81"/>
      <c r="BJ97" s="81"/>
      <c r="BK97" s="81"/>
      <c r="BL97" s="81"/>
      <c r="BT97" s="44"/>
      <c r="BU97" s="44"/>
      <c r="BV97" s="44"/>
      <c r="BW97" s="44"/>
      <c r="BX97" s="44"/>
      <c r="BY97" s="44"/>
      <c r="BZ97" s="44"/>
    </row>
    <row r="98" spans="1:78" ht="21" customHeight="1" x14ac:dyDescent="0.2">
      <c r="A98" s="66"/>
      <c r="B98" s="66"/>
      <c r="C98" s="66"/>
      <c r="D98" s="66"/>
      <c r="E98" s="66"/>
      <c r="F98" s="66"/>
      <c r="G98" s="88" t="s">
        <v>60</v>
      </c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58"/>
      <c r="AP98" s="58"/>
      <c r="AQ98" s="58"/>
      <c r="AR98" s="58"/>
      <c r="AS98" s="58"/>
      <c r="AT98" s="58"/>
      <c r="AU98" s="58"/>
      <c r="AV98" s="58"/>
      <c r="AW98" s="82"/>
      <c r="AX98" s="82"/>
      <c r="AY98" s="82"/>
      <c r="AZ98" s="82"/>
      <c r="BA98" s="82"/>
      <c r="BB98" s="82"/>
      <c r="BC98" s="82"/>
      <c r="BD98" s="82"/>
      <c r="BE98" s="80"/>
      <c r="BF98" s="80"/>
      <c r="BG98" s="80"/>
      <c r="BH98" s="80"/>
      <c r="BI98" s="80"/>
      <c r="BJ98" s="80"/>
      <c r="BK98" s="80"/>
      <c r="BL98" s="80"/>
      <c r="BT98" s="44"/>
      <c r="BU98" s="44"/>
      <c r="BV98" s="44"/>
      <c r="BW98" s="44"/>
      <c r="BX98" s="44"/>
      <c r="BY98" s="44"/>
      <c r="BZ98" s="44"/>
    </row>
    <row r="99" spans="1:78" ht="32.25" customHeight="1" x14ac:dyDescent="0.2">
      <c r="A99" s="66"/>
      <c r="B99" s="66"/>
      <c r="C99" s="66"/>
      <c r="D99" s="66"/>
      <c r="E99" s="66"/>
      <c r="F99" s="66"/>
      <c r="G99" s="86" t="s">
        <v>80</v>
      </c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69" t="s">
        <v>69</v>
      </c>
      <c r="AA99" s="69"/>
      <c r="AB99" s="69"/>
      <c r="AC99" s="69"/>
      <c r="AD99" s="69"/>
      <c r="AE99" s="69" t="s">
        <v>58</v>
      </c>
      <c r="AF99" s="69"/>
      <c r="AG99" s="69"/>
      <c r="AH99" s="69"/>
      <c r="AI99" s="69"/>
      <c r="AJ99" s="69"/>
      <c r="AK99" s="69"/>
      <c r="AL99" s="69"/>
      <c r="AM99" s="69"/>
      <c r="AN99" s="69"/>
      <c r="AO99" s="58"/>
      <c r="AP99" s="58"/>
      <c r="AQ99" s="58"/>
      <c r="AR99" s="58"/>
      <c r="AS99" s="58"/>
      <c r="AT99" s="58"/>
      <c r="AU99" s="58"/>
      <c r="AV99" s="58"/>
      <c r="AW99" s="82">
        <f>AW95</f>
        <v>96120</v>
      </c>
      <c r="AX99" s="82"/>
      <c r="AY99" s="82"/>
      <c r="AZ99" s="82"/>
      <c r="BA99" s="82"/>
      <c r="BB99" s="82"/>
      <c r="BC99" s="82"/>
      <c r="BD99" s="82"/>
      <c r="BE99" s="58">
        <f>AW99</f>
        <v>96120</v>
      </c>
      <c r="BF99" s="58"/>
      <c r="BG99" s="58"/>
      <c r="BH99" s="58"/>
      <c r="BI99" s="58"/>
      <c r="BJ99" s="58"/>
      <c r="BK99" s="58"/>
      <c r="BL99" s="58"/>
      <c r="BT99" s="44"/>
      <c r="BU99" s="44"/>
      <c r="BV99" s="44"/>
      <c r="BW99" s="44"/>
      <c r="BX99" s="44"/>
      <c r="BY99" s="44"/>
      <c r="BZ99" s="44"/>
    </row>
    <row r="100" spans="1:78" ht="18" customHeight="1" x14ac:dyDescent="0.2">
      <c r="A100" s="66"/>
      <c r="B100" s="66"/>
      <c r="C100" s="66"/>
      <c r="D100" s="66"/>
      <c r="E100" s="66"/>
      <c r="F100" s="66"/>
      <c r="G100" s="85" t="s">
        <v>49</v>
      </c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58"/>
      <c r="AP100" s="58"/>
      <c r="AQ100" s="58"/>
      <c r="AR100" s="58"/>
      <c r="AS100" s="58"/>
      <c r="AT100" s="58"/>
      <c r="AU100" s="58"/>
      <c r="AV100" s="58"/>
      <c r="AW100" s="82"/>
      <c r="AX100" s="82"/>
      <c r="AY100" s="82"/>
      <c r="AZ100" s="82"/>
      <c r="BA100" s="82"/>
      <c r="BB100" s="82"/>
      <c r="BC100" s="82"/>
      <c r="BD100" s="82"/>
      <c r="BE100" s="80"/>
      <c r="BF100" s="80"/>
      <c r="BG100" s="80"/>
      <c r="BH100" s="80"/>
      <c r="BI100" s="80"/>
      <c r="BJ100" s="80"/>
      <c r="BK100" s="80"/>
      <c r="BL100" s="80"/>
      <c r="BT100" s="44"/>
      <c r="BU100" s="44"/>
      <c r="BV100" s="44"/>
      <c r="BW100" s="44"/>
      <c r="BX100" s="44"/>
      <c r="BY100" s="44"/>
      <c r="BZ100" s="44"/>
    </row>
    <row r="101" spans="1:78" ht="37.5" customHeight="1" x14ac:dyDescent="0.2">
      <c r="A101" s="66"/>
      <c r="B101" s="66"/>
      <c r="C101" s="66"/>
      <c r="D101" s="66"/>
      <c r="E101" s="66"/>
      <c r="F101" s="66"/>
      <c r="G101" s="83" t="s">
        <v>57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69" t="s">
        <v>50</v>
      </c>
      <c r="AA101" s="69"/>
      <c r="AB101" s="69"/>
      <c r="AC101" s="69"/>
      <c r="AD101" s="69"/>
      <c r="AE101" s="69" t="s">
        <v>58</v>
      </c>
      <c r="AF101" s="69"/>
      <c r="AG101" s="69"/>
      <c r="AH101" s="69"/>
      <c r="AI101" s="69"/>
      <c r="AJ101" s="69"/>
      <c r="AK101" s="69"/>
      <c r="AL101" s="69"/>
      <c r="AM101" s="69"/>
      <c r="AN101" s="69"/>
      <c r="AO101" s="58"/>
      <c r="AP101" s="58"/>
      <c r="AQ101" s="58"/>
      <c r="AR101" s="58"/>
      <c r="AS101" s="58"/>
      <c r="AT101" s="58"/>
      <c r="AU101" s="58"/>
      <c r="AV101" s="58"/>
      <c r="AW101" s="84">
        <f>AW94/55378873.23*100</f>
        <v>0.17356799514644081</v>
      </c>
      <c r="AX101" s="84" t="e">
        <f>#REF!/33361779.74*100</f>
        <v>#REF!</v>
      </c>
      <c r="AY101" s="84" t="e">
        <f>#REF!/55379000*100</f>
        <v>#REF!</v>
      </c>
      <c r="AZ101" s="84" t="e">
        <f>#REF!/33361779.74*100</f>
        <v>#REF!</v>
      </c>
      <c r="BA101" s="84" t="e">
        <f>#REF!/55379000*100</f>
        <v>#REF!</v>
      </c>
      <c r="BB101" s="84" t="e">
        <f>#REF!/33361779.74*100</f>
        <v>#REF!</v>
      </c>
      <c r="BC101" s="84" t="e">
        <f>#REF!/55379000*100</f>
        <v>#REF!</v>
      </c>
      <c r="BD101" s="84" t="e">
        <f>#REF!/33361779.74*100</f>
        <v>#REF!</v>
      </c>
      <c r="BE101" s="80">
        <f>AW101</f>
        <v>0.17356799514644081</v>
      </c>
      <c r="BF101" s="80"/>
      <c r="BG101" s="80"/>
      <c r="BH101" s="80"/>
      <c r="BI101" s="80"/>
      <c r="BJ101" s="80"/>
      <c r="BK101" s="80"/>
      <c r="BL101" s="80"/>
      <c r="BT101" s="44"/>
      <c r="BU101" s="44"/>
      <c r="BV101" s="44"/>
      <c r="BW101" s="44"/>
      <c r="BX101" s="44"/>
      <c r="BY101" s="44"/>
      <c r="BZ101" s="44"/>
    </row>
    <row r="102" spans="1:78" ht="25.5" customHeight="1" x14ac:dyDescent="0.2">
      <c r="A102" s="120"/>
      <c r="B102" s="121"/>
      <c r="C102" s="121"/>
      <c r="D102" s="121"/>
      <c r="E102" s="121"/>
      <c r="F102" s="122"/>
      <c r="G102" s="96" t="s">
        <v>112</v>
      </c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8"/>
      <c r="BT102" s="44"/>
      <c r="BU102" s="44"/>
      <c r="BV102" s="44"/>
      <c r="BW102" s="44"/>
      <c r="BX102" s="44"/>
      <c r="BY102" s="44"/>
      <c r="BZ102" s="44"/>
    </row>
    <row r="103" spans="1:78" ht="20.25" customHeight="1" x14ac:dyDescent="0.2">
      <c r="A103" s="104"/>
      <c r="B103" s="105"/>
      <c r="C103" s="105"/>
      <c r="D103" s="105"/>
      <c r="E103" s="105"/>
      <c r="F103" s="106"/>
      <c r="G103" s="107" t="s">
        <v>47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9"/>
      <c r="Z103" s="138"/>
      <c r="AA103" s="138"/>
      <c r="AB103" s="138"/>
      <c r="AC103" s="138"/>
      <c r="AD103" s="138"/>
      <c r="AE103" s="107"/>
      <c r="AF103" s="108"/>
      <c r="AG103" s="108"/>
      <c r="AH103" s="108"/>
      <c r="AI103" s="108"/>
      <c r="AJ103" s="108"/>
      <c r="AK103" s="108"/>
      <c r="AL103" s="108"/>
      <c r="AM103" s="108"/>
      <c r="AN103" s="109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T103" s="44"/>
      <c r="BU103" s="44"/>
      <c r="BV103" s="44"/>
      <c r="BW103" s="44"/>
      <c r="BX103" s="44"/>
      <c r="BY103" s="44"/>
      <c r="BZ103" s="44"/>
    </row>
    <row r="104" spans="1:78" ht="37.5" customHeight="1" x14ac:dyDescent="0.2">
      <c r="A104" s="120"/>
      <c r="B104" s="121"/>
      <c r="C104" s="121"/>
      <c r="D104" s="121"/>
      <c r="E104" s="121"/>
      <c r="F104" s="122"/>
      <c r="G104" s="93" t="s">
        <v>110</v>
      </c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5"/>
      <c r="Z104" s="69" t="s">
        <v>48</v>
      </c>
      <c r="AA104" s="69"/>
      <c r="AB104" s="69"/>
      <c r="AC104" s="69"/>
      <c r="AD104" s="69"/>
      <c r="AE104" s="90" t="s">
        <v>61</v>
      </c>
      <c r="AF104" s="91"/>
      <c r="AG104" s="91"/>
      <c r="AH104" s="91"/>
      <c r="AI104" s="91"/>
      <c r="AJ104" s="91"/>
      <c r="AK104" s="91"/>
      <c r="AL104" s="91"/>
      <c r="AM104" s="91"/>
      <c r="AN104" s="92"/>
      <c r="AO104" s="58"/>
      <c r="AP104" s="58"/>
      <c r="AQ104" s="58"/>
      <c r="AR104" s="58"/>
      <c r="AS104" s="58"/>
      <c r="AT104" s="58"/>
      <c r="AU104" s="58"/>
      <c r="AV104" s="58"/>
      <c r="AW104" s="58">
        <f>AW52+AW53+AW54</f>
        <v>3789823</v>
      </c>
      <c r="AX104" s="58"/>
      <c r="AY104" s="58"/>
      <c r="AZ104" s="58"/>
      <c r="BA104" s="58"/>
      <c r="BB104" s="58"/>
      <c r="BC104" s="58"/>
      <c r="BD104" s="58"/>
      <c r="BE104" s="58">
        <f>AO104+AW104</f>
        <v>3789823</v>
      </c>
      <c r="BF104" s="58"/>
      <c r="BG104" s="58"/>
      <c r="BH104" s="58"/>
      <c r="BI104" s="58"/>
      <c r="BJ104" s="58"/>
      <c r="BK104" s="58"/>
      <c r="BL104" s="58"/>
      <c r="BT104" s="44"/>
      <c r="BU104" s="44"/>
      <c r="BV104" s="44"/>
      <c r="BW104" s="44"/>
      <c r="BX104" s="44"/>
      <c r="BY104" s="44"/>
      <c r="BZ104" s="44"/>
    </row>
    <row r="105" spans="1:78" ht="19.5" customHeight="1" x14ac:dyDescent="0.2">
      <c r="A105" s="104"/>
      <c r="B105" s="105"/>
      <c r="C105" s="105"/>
      <c r="D105" s="105"/>
      <c r="E105" s="105"/>
      <c r="F105" s="106"/>
      <c r="G105" s="140" t="s">
        <v>103</v>
      </c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2"/>
      <c r="Z105" s="69"/>
      <c r="AA105" s="69"/>
      <c r="AB105" s="69"/>
      <c r="AC105" s="69"/>
      <c r="AD105" s="69"/>
      <c r="AE105" s="90"/>
      <c r="AF105" s="91"/>
      <c r="AG105" s="91"/>
      <c r="AH105" s="91"/>
      <c r="AI105" s="91"/>
      <c r="AJ105" s="91"/>
      <c r="AK105" s="91"/>
      <c r="AL105" s="91"/>
      <c r="AM105" s="91"/>
      <c r="AN105" s="9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T105" s="44"/>
      <c r="BU105" s="44"/>
      <c r="BV105" s="44"/>
      <c r="BW105" s="44"/>
      <c r="BX105" s="44"/>
      <c r="BY105" s="44"/>
      <c r="BZ105" s="44"/>
    </row>
    <row r="106" spans="1:78" ht="35.25" customHeight="1" x14ac:dyDescent="0.2">
      <c r="A106" s="104"/>
      <c r="B106" s="105"/>
      <c r="C106" s="105"/>
      <c r="D106" s="105"/>
      <c r="E106" s="105"/>
      <c r="F106" s="106"/>
      <c r="G106" s="129" t="s">
        <v>109</v>
      </c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1"/>
      <c r="Z106" s="69" t="s">
        <v>62</v>
      </c>
      <c r="AA106" s="69"/>
      <c r="AB106" s="69"/>
      <c r="AC106" s="69"/>
      <c r="AD106" s="69"/>
      <c r="AE106" s="90" t="s">
        <v>64</v>
      </c>
      <c r="AF106" s="91"/>
      <c r="AG106" s="91"/>
      <c r="AH106" s="91"/>
      <c r="AI106" s="91"/>
      <c r="AJ106" s="91"/>
      <c r="AK106" s="91"/>
      <c r="AL106" s="91"/>
      <c r="AM106" s="91"/>
      <c r="AN106" s="92"/>
      <c r="AO106" s="62"/>
      <c r="AP106" s="62"/>
      <c r="AQ106" s="62"/>
      <c r="AR106" s="62"/>
      <c r="AS106" s="62"/>
      <c r="AT106" s="62"/>
      <c r="AU106" s="62"/>
      <c r="AV106" s="62"/>
      <c r="AW106" s="81">
        <f>1+2</f>
        <v>3</v>
      </c>
      <c r="AX106" s="81"/>
      <c r="AY106" s="81"/>
      <c r="AZ106" s="81"/>
      <c r="BA106" s="81"/>
      <c r="BB106" s="81"/>
      <c r="BC106" s="81"/>
      <c r="BD106" s="81"/>
      <c r="BE106" s="81">
        <f>AW106</f>
        <v>3</v>
      </c>
      <c r="BF106" s="81"/>
      <c r="BG106" s="81"/>
      <c r="BH106" s="81"/>
      <c r="BI106" s="81"/>
      <c r="BJ106" s="81"/>
      <c r="BK106" s="81"/>
      <c r="BL106" s="81"/>
      <c r="BT106" s="44"/>
      <c r="BU106" s="44"/>
      <c r="BV106" s="44"/>
      <c r="BW106" s="44"/>
      <c r="BX106" s="44"/>
      <c r="BY106" s="44"/>
      <c r="BZ106" s="44"/>
    </row>
    <row r="107" spans="1:78" ht="20.25" customHeight="1" x14ac:dyDescent="0.2">
      <c r="A107" s="104"/>
      <c r="B107" s="105"/>
      <c r="C107" s="105"/>
      <c r="D107" s="105"/>
      <c r="E107" s="105"/>
      <c r="F107" s="106"/>
      <c r="G107" s="140" t="s">
        <v>60</v>
      </c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2"/>
      <c r="Z107" s="90"/>
      <c r="AA107" s="91"/>
      <c r="AB107" s="91"/>
      <c r="AC107" s="91"/>
      <c r="AD107" s="92"/>
      <c r="AE107" s="90"/>
      <c r="AF107" s="91"/>
      <c r="AG107" s="91"/>
      <c r="AH107" s="91"/>
      <c r="AI107" s="91"/>
      <c r="AJ107" s="91"/>
      <c r="AK107" s="91"/>
      <c r="AL107" s="91"/>
      <c r="AM107" s="91"/>
      <c r="AN107" s="92"/>
      <c r="AO107" s="62"/>
      <c r="AP107" s="62"/>
      <c r="AQ107" s="62"/>
      <c r="AR107" s="62"/>
      <c r="AS107" s="62"/>
      <c r="AT107" s="62"/>
      <c r="AU107" s="62"/>
      <c r="AV107" s="62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T107" s="44"/>
      <c r="BU107" s="44"/>
      <c r="BV107" s="44"/>
      <c r="BW107" s="44"/>
      <c r="BX107" s="44"/>
      <c r="BY107" s="44"/>
      <c r="BZ107" s="44"/>
    </row>
    <row r="108" spans="1:78" ht="36" customHeight="1" x14ac:dyDescent="0.2">
      <c r="A108" s="104"/>
      <c r="B108" s="105"/>
      <c r="C108" s="105"/>
      <c r="D108" s="105"/>
      <c r="E108" s="105"/>
      <c r="F108" s="106"/>
      <c r="G108" s="129" t="s">
        <v>118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1"/>
      <c r="Z108" s="69" t="s">
        <v>48</v>
      </c>
      <c r="AA108" s="69"/>
      <c r="AB108" s="69"/>
      <c r="AC108" s="69"/>
      <c r="AD108" s="69"/>
      <c r="AE108" s="90" t="s">
        <v>58</v>
      </c>
      <c r="AF108" s="91"/>
      <c r="AG108" s="91"/>
      <c r="AH108" s="91"/>
      <c r="AI108" s="91"/>
      <c r="AJ108" s="91"/>
      <c r="AK108" s="91"/>
      <c r="AL108" s="91"/>
      <c r="AM108" s="91"/>
      <c r="AN108" s="92"/>
      <c r="AO108" s="62"/>
      <c r="AP108" s="62"/>
      <c r="AQ108" s="62"/>
      <c r="AR108" s="62"/>
      <c r="AS108" s="62"/>
      <c r="AT108" s="62"/>
      <c r="AU108" s="62"/>
      <c r="AV108" s="62"/>
      <c r="AW108" s="58">
        <f>AW104/AW106</f>
        <v>1263274.3333333333</v>
      </c>
      <c r="AX108" s="58"/>
      <c r="AY108" s="58"/>
      <c r="AZ108" s="58"/>
      <c r="BA108" s="58"/>
      <c r="BB108" s="58"/>
      <c r="BC108" s="58"/>
      <c r="BD108" s="58"/>
      <c r="BE108" s="58">
        <f>AW108</f>
        <v>1263274.3333333333</v>
      </c>
      <c r="BF108" s="58"/>
      <c r="BG108" s="58"/>
      <c r="BH108" s="58"/>
      <c r="BI108" s="58"/>
      <c r="BJ108" s="58"/>
      <c r="BK108" s="58"/>
      <c r="BL108" s="58"/>
      <c r="BT108" s="44"/>
      <c r="BU108" s="44"/>
      <c r="BV108" s="44"/>
      <c r="BW108" s="44"/>
      <c r="BX108" s="44"/>
      <c r="BY108" s="44"/>
      <c r="BZ108" s="44"/>
    </row>
    <row r="109" spans="1:78" ht="19.5" customHeight="1" x14ac:dyDescent="0.2">
      <c r="A109" s="104"/>
      <c r="B109" s="105"/>
      <c r="C109" s="105"/>
      <c r="D109" s="105"/>
      <c r="E109" s="105"/>
      <c r="F109" s="106"/>
      <c r="G109" s="135" t="s">
        <v>49</v>
      </c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7"/>
      <c r="Z109" s="90"/>
      <c r="AA109" s="91"/>
      <c r="AB109" s="91"/>
      <c r="AC109" s="91"/>
      <c r="AD109" s="92"/>
      <c r="AE109" s="90"/>
      <c r="AF109" s="91"/>
      <c r="AG109" s="91"/>
      <c r="AH109" s="91"/>
      <c r="AI109" s="91"/>
      <c r="AJ109" s="91"/>
      <c r="AK109" s="91"/>
      <c r="AL109" s="91"/>
      <c r="AM109" s="91"/>
      <c r="AN109" s="92"/>
      <c r="AO109" s="99"/>
      <c r="AP109" s="100"/>
      <c r="AQ109" s="100"/>
      <c r="AR109" s="100"/>
      <c r="AS109" s="100"/>
      <c r="AT109" s="100"/>
      <c r="AU109" s="100"/>
      <c r="AV109" s="101"/>
      <c r="AW109" s="63"/>
      <c r="AX109" s="64"/>
      <c r="AY109" s="64"/>
      <c r="AZ109" s="64"/>
      <c r="BA109" s="64"/>
      <c r="BB109" s="64"/>
      <c r="BC109" s="64"/>
      <c r="BD109" s="65"/>
      <c r="BE109" s="63"/>
      <c r="BF109" s="64"/>
      <c r="BG109" s="64"/>
      <c r="BH109" s="64"/>
      <c r="BI109" s="64"/>
      <c r="BJ109" s="64"/>
      <c r="BK109" s="64"/>
      <c r="BL109" s="65"/>
      <c r="BT109" s="44"/>
      <c r="BU109" s="44"/>
      <c r="BV109" s="44"/>
      <c r="BW109" s="44"/>
      <c r="BX109" s="44"/>
      <c r="BY109" s="44"/>
      <c r="BZ109" s="44"/>
    </row>
    <row r="110" spans="1:78" ht="35.25" customHeight="1" x14ac:dyDescent="0.2">
      <c r="A110" s="120">
        <v>0</v>
      </c>
      <c r="B110" s="121"/>
      <c r="C110" s="121"/>
      <c r="D110" s="121"/>
      <c r="E110" s="121"/>
      <c r="F110" s="122"/>
      <c r="G110" s="67" t="s">
        <v>57</v>
      </c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9" t="s">
        <v>50</v>
      </c>
      <c r="AA110" s="69"/>
      <c r="AB110" s="69"/>
      <c r="AC110" s="69"/>
      <c r="AD110" s="69"/>
      <c r="AE110" s="90" t="s">
        <v>58</v>
      </c>
      <c r="AF110" s="91"/>
      <c r="AG110" s="91"/>
      <c r="AH110" s="91"/>
      <c r="AI110" s="91"/>
      <c r="AJ110" s="91"/>
      <c r="AK110" s="91"/>
      <c r="AL110" s="91"/>
      <c r="AM110" s="91"/>
      <c r="AN110" s="92"/>
      <c r="AO110" s="58"/>
      <c r="AP110" s="58"/>
      <c r="AQ110" s="58"/>
      <c r="AR110" s="58"/>
      <c r="AS110" s="58"/>
      <c r="AT110" s="58"/>
      <c r="AU110" s="58"/>
      <c r="AV110" s="58"/>
      <c r="AW110" s="110">
        <f>AW104/9779752.59*100</f>
        <v>38.751726744858281</v>
      </c>
      <c r="AX110" s="110">
        <f>AX106/151003162.73*100</f>
        <v>0</v>
      </c>
      <c r="AY110" s="110">
        <f>AY105/6579752.59*100</f>
        <v>0</v>
      </c>
      <c r="AZ110" s="110">
        <f>AZ106/151003162.73*100</f>
        <v>0</v>
      </c>
      <c r="BA110" s="110">
        <f>BA105/6579752.59*100</f>
        <v>0</v>
      </c>
      <c r="BB110" s="110">
        <f>BB106/151003162.73*100</f>
        <v>0</v>
      </c>
      <c r="BC110" s="110">
        <f>BC105/6579752.59*100</f>
        <v>0</v>
      </c>
      <c r="BD110" s="110">
        <f>BD106/151003162.73*100</f>
        <v>0</v>
      </c>
      <c r="BE110" s="58">
        <f>AO110+AW110</f>
        <v>38.751726744858281</v>
      </c>
      <c r="BF110" s="58"/>
      <c r="BG110" s="58"/>
      <c r="BH110" s="58"/>
      <c r="BI110" s="58"/>
      <c r="BJ110" s="58"/>
      <c r="BK110" s="58"/>
      <c r="BL110" s="58"/>
      <c r="BT110" s="44"/>
      <c r="BU110" s="44"/>
      <c r="BV110" s="44"/>
      <c r="BW110" s="44"/>
      <c r="BX110" s="44"/>
      <c r="BY110" s="44"/>
      <c r="BZ110" s="44"/>
    </row>
    <row r="111" spans="1:78" ht="20.100000000000001" customHeight="1" x14ac:dyDescent="0.2">
      <c r="A111" s="120"/>
      <c r="B111" s="121"/>
      <c r="C111" s="121"/>
      <c r="D111" s="121"/>
      <c r="E111" s="121"/>
      <c r="F111" s="122"/>
      <c r="G111" s="126" t="s">
        <v>111</v>
      </c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8"/>
      <c r="BE111" s="80"/>
      <c r="BF111" s="80"/>
      <c r="BG111" s="80"/>
      <c r="BH111" s="80"/>
      <c r="BI111" s="80"/>
      <c r="BJ111" s="80"/>
      <c r="BK111" s="80"/>
      <c r="BL111" s="80"/>
      <c r="BT111" s="44"/>
      <c r="BU111" s="44"/>
      <c r="BV111" s="44"/>
      <c r="BW111" s="44"/>
      <c r="BX111" s="44"/>
      <c r="BY111" s="44"/>
      <c r="BZ111" s="44"/>
    </row>
    <row r="112" spans="1:78" ht="20.100000000000001" customHeight="1" x14ac:dyDescent="0.2">
      <c r="A112" s="104">
        <v>0</v>
      </c>
      <c r="B112" s="105"/>
      <c r="C112" s="105"/>
      <c r="D112" s="105"/>
      <c r="E112" s="105"/>
      <c r="F112" s="106"/>
      <c r="G112" s="107" t="s">
        <v>47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9"/>
      <c r="Z112" s="138"/>
      <c r="AA112" s="138"/>
      <c r="AB112" s="138"/>
      <c r="AC112" s="138"/>
      <c r="AD112" s="138"/>
      <c r="AE112" s="107"/>
      <c r="AF112" s="108"/>
      <c r="AG112" s="108"/>
      <c r="AH112" s="108"/>
      <c r="AI112" s="108"/>
      <c r="AJ112" s="108"/>
      <c r="AK112" s="108"/>
      <c r="AL112" s="108"/>
      <c r="AM112" s="108"/>
      <c r="AN112" s="109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T112" s="44"/>
      <c r="BU112" s="44"/>
      <c r="BV112" s="44"/>
      <c r="BW112" s="44"/>
      <c r="BX112" s="44"/>
      <c r="BY112" s="44"/>
      <c r="BZ112" s="44"/>
    </row>
    <row r="113" spans="1:79" ht="20.100000000000001" customHeight="1" x14ac:dyDescent="0.2">
      <c r="A113" s="66"/>
      <c r="B113" s="66"/>
      <c r="C113" s="66"/>
      <c r="D113" s="66"/>
      <c r="E113" s="66"/>
      <c r="F113" s="66"/>
      <c r="G113" s="67" t="s">
        <v>65</v>
      </c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9" t="s">
        <v>48</v>
      </c>
      <c r="AA113" s="69"/>
      <c r="AB113" s="69"/>
      <c r="AC113" s="69"/>
      <c r="AD113" s="69"/>
      <c r="AE113" s="69" t="s">
        <v>61</v>
      </c>
      <c r="AF113" s="69"/>
      <c r="AG113" s="69"/>
      <c r="AH113" s="69"/>
      <c r="AI113" s="69"/>
      <c r="AJ113" s="69"/>
      <c r="AK113" s="69"/>
      <c r="AL113" s="69"/>
      <c r="AM113" s="69"/>
      <c r="AN113" s="69"/>
      <c r="AO113" s="58"/>
      <c r="AP113" s="58"/>
      <c r="AQ113" s="58"/>
      <c r="AR113" s="58"/>
      <c r="AS113" s="58"/>
      <c r="AT113" s="58"/>
      <c r="AU113" s="58"/>
      <c r="AV113" s="58"/>
      <c r="AW113" s="82">
        <f>AW114+AW115</f>
        <v>7953945</v>
      </c>
      <c r="AX113" s="82"/>
      <c r="AY113" s="82"/>
      <c r="AZ113" s="82"/>
      <c r="BA113" s="82"/>
      <c r="BB113" s="82"/>
      <c r="BC113" s="82"/>
      <c r="BD113" s="82"/>
      <c r="BE113" s="58">
        <f>AO113+AW113</f>
        <v>7953945</v>
      </c>
      <c r="BF113" s="58"/>
      <c r="BG113" s="58"/>
      <c r="BH113" s="58"/>
      <c r="BI113" s="58"/>
      <c r="BJ113" s="58"/>
      <c r="BK113" s="58"/>
      <c r="BL113" s="58"/>
      <c r="BT113" s="44"/>
      <c r="BU113" s="44"/>
      <c r="BV113" s="44"/>
      <c r="BW113" s="44"/>
      <c r="BX113" s="44"/>
      <c r="BY113" s="44"/>
      <c r="BZ113" s="44"/>
    </row>
    <row r="114" spans="1:79" ht="54" customHeight="1" x14ac:dyDescent="0.2">
      <c r="A114" s="120"/>
      <c r="B114" s="121"/>
      <c r="C114" s="121"/>
      <c r="D114" s="121"/>
      <c r="E114" s="121"/>
      <c r="F114" s="122"/>
      <c r="G114" s="123" t="s">
        <v>104</v>
      </c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5"/>
      <c r="Z114" s="69" t="s">
        <v>48</v>
      </c>
      <c r="AA114" s="69"/>
      <c r="AB114" s="69"/>
      <c r="AC114" s="69"/>
      <c r="AD114" s="69"/>
      <c r="AE114" s="90" t="s">
        <v>61</v>
      </c>
      <c r="AF114" s="91"/>
      <c r="AG114" s="91"/>
      <c r="AH114" s="91"/>
      <c r="AI114" s="91"/>
      <c r="AJ114" s="91"/>
      <c r="AK114" s="91"/>
      <c r="AL114" s="91"/>
      <c r="AM114" s="91"/>
      <c r="AN114" s="92"/>
      <c r="AO114" s="58"/>
      <c r="AP114" s="58"/>
      <c r="AQ114" s="58"/>
      <c r="AR114" s="58"/>
      <c r="AS114" s="58"/>
      <c r="AT114" s="58"/>
      <c r="AU114" s="58"/>
      <c r="AV114" s="58"/>
      <c r="AW114" s="58">
        <f>AW56+AW57+AW58+AW59+AW60+AW61</f>
        <v>3706045</v>
      </c>
      <c r="AX114" s="58"/>
      <c r="AY114" s="58"/>
      <c r="AZ114" s="58"/>
      <c r="BA114" s="58"/>
      <c r="BB114" s="58"/>
      <c r="BC114" s="58"/>
      <c r="BD114" s="58"/>
      <c r="BE114" s="58">
        <f>AO114+AW114</f>
        <v>3706045</v>
      </c>
      <c r="BF114" s="58"/>
      <c r="BG114" s="58"/>
      <c r="BH114" s="58"/>
      <c r="BI114" s="58"/>
      <c r="BJ114" s="58"/>
      <c r="BK114" s="58"/>
      <c r="BL114" s="58"/>
      <c r="BT114" s="44"/>
      <c r="BU114" s="44"/>
      <c r="BV114" s="44"/>
      <c r="BW114" s="44"/>
      <c r="BX114" s="44"/>
      <c r="BY114" s="44"/>
      <c r="BZ114" s="44"/>
    </row>
    <row r="115" spans="1:79" ht="54" customHeight="1" x14ac:dyDescent="0.2">
      <c r="A115" s="120"/>
      <c r="B115" s="121"/>
      <c r="C115" s="121"/>
      <c r="D115" s="121"/>
      <c r="E115" s="121"/>
      <c r="F115" s="122"/>
      <c r="G115" s="202" t="s">
        <v>127</v>
      </c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4"/>
      <c r="Z115" s="69" t="s">
        <v>48</v>
      </c>
      <c r="AA115" s="69"/>
      <c r="AB115" s="69"/>
      <c r="AC115" s="69"/>
      <c r="AD115" s="69"/>
      <c r="AE115" s="90" t="s">
        <v>61</v>
      </c>
      <c r="AF115" s="91"/>
      <c r="AG115" s="91"/>
      <c r="AH115" s="91"/>
      <c r="AI115" s="91"/>
      <c r="AJ115" s="91"/>
      <c r="AK115" s="91"/>
      <c r="AL115" s="91"/>
      <c r="AM115" s="91"/>
      <c r="AN115" s="92"/>
      <c r="AO115" s="58"/>
      <c r="AP115" s="58"/>
      <c r="AQ115" s="58"/>
      <c r="AR115" s="58"/>
      <c r="AS115" s="58"/>
      <c r="AT115" s="58"/>
      <c r="AU115" s="58"/>
      <c r="AV115" s="58"/>
      <c r="AW115" s="59">
        <f>AW62+AW63+AW64+AW65+AW66+AW67+AW68+AW69</f>
        <v>4247900</v>
      </c>
      <c r="AX115" s="60"/>
      <c r="AY115" s="60"/>
      <c r="AZ115" s="60"/>
      <c r="BA115" s="60"/>
      <c r="BB115" s="60"/>
      <c r="BC115" s="60"/>
      <c r="BD115" s="61"/>
      <c r="BE115" s="58">
        <f>AO115+AW115</f>
        <v>4247900</v>
      </c>
      <c r="BF115" s="58"/>
      <c r="BG115" s="58"/>
      <c r="BH115" s="58"/>
      <c r="BI115" s="58"/>
      <c r="BJ115" s="58"/>
      <c r="BK115" s="58"/>
      <c r="BL115" s="58"/>
      <c r="BT115" s="44"/>
      <c r="BU115" s="44"/>
      <c r="BV115" s="44"/>
      <c r="BW115" s="44"/>
      <c r="BX115" s="44"/>
      <c r="BY115" s="44"/>
      <c r="BZ115" s="44"/>
    </row>
    <row r="116" spans="1:79" ht="21" customHeight="1" x14ac:dyDescent="0.2">
      <c r="A116" s="120"/>
      <c r="B116" s="121"/>
      <c r="C116" s="121"/>
      <c r="D116" s="121"/>
      <c r="E116" s="121"/>
      <c r="F116" s="122"/>
      <c r="G116" s="132" t="s">
        <v>68</v>
      </c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4"/>
      <c r="Z116" s="90"/>
      <c r="AA116" s="91"/>
      <c r="AB116" s="91"/>
      <c r="AC116" s="91"/>
      <c r="AD116" s="92"/>
      <c r="AE116" s="90"/>
      <c r="AF116" s="91"/>
      <c r="AG116" s="91"/>
      <c r="AH116" s="91"/>
      <c r="AI116" s="91"/>
      <c r="AJ116" s="91"/>
      <c r="AK116" s="91"/>
      <c r="AL116" s="91"/>
      <c r="AM116" s="91"/>
      <c r="AN116" s="92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T116" s="44"/>
      <c r="BU116" s="44"/>
      <c r="BV116" s="44"/>
      <c r="BW116" s="44"/>
      <c r="BX116" s="44"/>
      <c r="BY116" s="44"/>
      <c r="BZ116" s="44"/>
    </row>
    <row r="117" spans="1:79" ht="66" customHeight="1" x14ac:dyDescent="0.2">
      <c r="A117" s="104"/>
      <c r="B117" s="105"/>
      <c r="C117" s="105"/>
      <c r="D117" s="105"/>
      <c r="E117" s="105"/>
      <c r="F117" s="106"/>
      <c r="G117" s="93" t="s">
        <v>106</v>
      </c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5"/>
      <c r="Z117" s="69" t="s">
        <v>62</v>
      </c>
      <c r="AA117" s="69"/>
      <c r="AB117" s="69"/>
      <c r="AC117" s="69"/>
      <c r="AD117" s="69"/>
      <c r="AE117" s="90" t="s">
        <v>105</v>
      </c>
      <c r="AF117" s="91"/>
      <c r="AG117" s="91"/>
      <c r="AH117" s="91"/>
      <c r="AI117" s="91"/>
      <c r="AJ117" s="91"/>
      <c r="AK117" s="91"/>
      <c r="AL117" s="91"/>
      <c r="AM117" s="91"/>
      <c r="AN117" s="92"/>
      <c r="AO117" s="62"/>
      <c r="AP117" s="62"/>
      <c r="AQ117" s="62"/>
      <c r="AR117" s="62"/>
      <c r="AS117" s="62"/>
      <c r="AT117" s="62"/>
      <c r="AU117" s="62"/>
      <c r="AV117" s="62"/>
      <c r="AW117" s="81">
        <f>5+1</f>
        <v>6</v>
      </c>
      <c r="AX117" s="81"/>
      <c r="AY117" s="81"/>
      <c r="AZ117" s="81"/>
      <c r="BA117" s="81"/>
      <c r="BB117" s="81"/>
      <c r="BC117" s="81"/>
      <c r="BD117" s="81"/>
      <c r="BE117" s="81">
        <f>AW117</f>
        <v>6</v>
      </c>
      <c r="BF117" s="81"/>
      <c r="BG117" s="81"/>
      <c r="BH117" s="81"/>
      <c r="BI117" s="81"/>
      <c r="BJ117" s="81"/>
      <c r="BK117" s="81"/>
      <c r="BL117" s="81"/>
      <c r="BT117" s="44"/>
      <c r="BU117" s="44"/>
      <c r="BV117" s="44"/>
      <c r="BW117" s="44"/>
      <c r="BX117" s="44"/>
      <c r="BY117" s="44"/>
      <c r="BZ117" s="44"/>
    </row>
    <row r="118" spans="1:79" ht="51" customHeight="1" x14ac:dyDescent="0.2">
      <c r="A118" s="104"/>
      <c r="B118" s="105"/>
      <c r="C118" s="105"/>
      <c r="D118" s="105"/>
      <c r="E118" s="105"/>
      <c r="F118" s="106"/>
      <c r="G118" s="93" t="s">
        <v>129</v>
      </c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5"/>
      <c r="Z118" s="69" t="s">
        <v>62</v>
      </c>
      <c r="AA118" s="69"/>
      <c r="AB118" s="69"/>
      <c r="AC118" s="69"/>
      <c r="AD118" s="69"/>
      <c r="AE118" s="90" t="s">
        <v>128</v>
      </c>
      <c r="AF118" s="91"/>
      <c r="AG118" s="91"/>
      <c r="AH118" s="91"/>
      <c r="AI118" s="91"/>
      <c r="AJ118" s="91"/>
      <c r="AK118" s="91"/>
      <c r="AL118" s="91"/>
      <c r="AM118" s="91"/>
      <c r="AN118" s="92"/>
      <c r="AO118" s="62"/>
      <c r="AP118" s="62"/>
      <c r="AQ118" s="62"/>
      <c r="AR118" s="62"/>
      <c r="AS118" s="62"/>
      <c r="AT118" s="62"/>
      <c r="AU118" s="62"/>
      <c r="AV118" s="62"/>
      <c r="AW118" s="81">
        <f>1+2+2+(1+1+10+6+1)</f>
        <v>24</v>
      </c>
      <c r="AX118" s="81"/>
      <c r="AY118" s="81"/>
      <c r="AZ118" s="81"/>
      <c r="BA118" s="81"/>
      <c r="BB118" s="81"/>
      <c r="BC118" s="81"/>
      <c r="BD118" s="81"/>
      <c r="BE118" s="81">
        <f>AW118</f>
        <v>24</v>
      </c>
      <c r="BF118" s="81"/>
      <c r="BG118" s="81"/>
      <c r="BH118" s="81"/>
      <c r="BI118" s="81"/>
      <c r="BJ118" s="81"/>
      <c r="BK118" s="81"/>
      <c r="BL118" s="81"/>
      <c r="BT118" s="44"/>
      <c r="BU118" s="44"/>
      <c r="BV118" s="44"/>
      <c r="BW118" s="44"/>
      <c r="BX118" s="44"/>
      <c r="BY118" s="44"/>
      <c r="BZ118" s="44"/>
    </row>
    <row r="119" spans="1:79" ht="18.95" customHeight="1" x14ac:dyDescent="0.2">
      <c r="A119" s="104"/>
      <c r="B119" s="105"/>
      <c r="C119" s="105"/>
      <c r="D119" s="105"/>
      <c r="E119" s="105"/>
      <c r="F119" s="106"/>
      <c r="G119" s="140" t="s">
        <v>60</v>
      </c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2"/>
      <c r="Z119" s="90"/>
      <c r="AA119" s="91"/>
      <c r="AB119" s="91"/>
      <c r="AC119" s="91"/>
      <c r="AD119" s="92"/>
      <c r="AE119" s="90"/>
      <c r="AF119" s="91"/>
      <c r="AG119" s="91"/>
      <c r="AH119" s="91"/>
      <c r="AI119" s="91"/>
      <c r="AJ119" s="91"/>
      <c r="AK119" s="91"/>
      <c r="AL119" s="91"/>
      <c r="AM119" s="91"/>
      <c r="AN119" s="92"/>
      <c r="AO119" s="62"/>
      <c r="AP119" s="62"/>
      <c r="AQ119" s="62"/>
      <c r="AR119" s="62"/>
      <c r="AS119" s="62"/>
      <c r="AT119" s="62"/>
      <c r="AU119" s="62"/>
      <c r="AV119" s="62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T119" s="44"/>
      <c r="BU119" s="44"/>
      <c r="BV119" s="44"/>
      <c r="BW119" s="44"/>
      <c r="BX119" s="44"/>
      <c r="BY119" s="44"/>
      <c r="BZ119" s="44"/>
    </row>
    <row r="120" spans="1:79" ht="50.25" customHeight="1" x14ac:dyDescent="0.2">
      <c r="A120" s="104"/>
      <c r="B120" s="105"/>
      <c r="C120" s="105"/>
      <c r="D120" s="105"/>
      <c r="E120" s="105"/>
      <c r="F120" s="106"/>
      <c r="G120" s="129" t="s">
        <v>107</v>
      </c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1"/>
      <c r="Z120" s="69" t="s">
        <v>48</v>
      </c>
      <c r="AA120" s="69"/>
      <c r="AB120" s="69"/>
      <c r="AC120" s="69"/>
      <c r="AD120" s="69"/>
      <c r="AE120" s="90" t="s">
        <v>58</v>
      </c>
      <c r="AF120" s="91"/>
      <c r="AG120" s="91"/>
      <c r="AH120" s="91"/>
      <c r="AI120" s="91"/>
      <c r="AJ120" s="91"/>
      <c r="AK120" s="91"/>
      <c r="AL120" s="91"/>
      <c r="AM120" s="91"/>
      <c r="AN120" s="92"/>
      <c r="AO120" s="62"/>
      <c r="AP120" s="62"/>
      <c r="AQ120" s="62"/>
      <c r="AR120" s="62"/>
      <c r="AS120" s="62"/>
      <c r="AT120" s="62"/>
      <c r="AU120" s="62"/>
      <c r="AV120" s="62"/>
      <c r="AW120" s="58">
        <f>AW114/AW117</f>
        <v>617674.16666666663</v>
      </c>
      <c r="AX120" s="58"/>
      <c r="AY120" s="58"/>
      <c r="AZ120" s="58"/>
      <c r="BA120" s="58"/>
      <c r="BB120" s="58"/>
      <c r="BC120" s="58"/>
      <c r="BD120" s="58"/>
      <c r="BE120" s="58">
        <f>AW120</f>
        <v>617674.16666666663</v>
      </c>
      <c r="BF120" s="58"/>
      <c r="BG120" s="58"/>
      <c r="BH120" s="58"/>
      <c r="BI120" s="58"/>
      <c r="BJ120" s="58"/>
      <c r="BK120" s="58"/>
      <c r="BL120" s="58"/>
      <c r="BT120" s="44"/>
      <c r="BU120" s="44"/>
      <c r="BV120" s="44"/>
      <c r="BW120" s="44"/>
      <c r="BX120" s="44"/>
      <c r="BY120" s="44"/>
      <c r="BZ120" s="44"/>
    </row>
    <row r="121" spans="1:79" ht="54" customHeight="1" x14ac:dyDescent="0.2">
      <c r="A121" s="104"/>
      <c r="B121" s="105"/>
      <c r="C121" s="105"/>
      <c r="D121" s="105"/>
      <c r="E121" s="105"/>
      <c r="F121" s="106"/>
      <c r="G121" s="129" t="s">
        <v>130</v>
      </c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69" t="s">
        <v>48</v>
      </c>
      <c r="AA121" s="69"/>
      <c r="AB121" s="69"/>
      <c r="AC121" s="69"/>
      <c r="AD121" s="69"/>
      <c r="AE121" s="90" t="s">
        <v>58</v>
      </c>
      <c r="AF121" s="91"/>
      <c r="AG121" s="91"/>
      <c r="AH121" s="91"/>
      <c r="AI121" s="91"/>
      <c r="AJ121" s="91"/>
      <c r="AK121" s="91"/>
      <c r="AL121" s="91"/>
      <c r="AM121" s="91"/>
      <c r="AN121" s="92"/>
      <c r="AO121" s="62"/>
      <c r="AP121" s="62"/>
      <c r="AQ121" s="62"/>
      <c r="AR121" s="62"/>
      <c r="AS121" s="62"/>
      <c r="AT121" s="62"/>
      <c r="AU121" s="62"/>
      <c r="AV121" s="62"/>
      <c r="AW121" s="59">
        <f>AW115/AW118</f>
        <v>176995.83333333334</v>
      </c>
      <c r="AX121" s="60"/>
      <c r="AY121" s="60"/>
      <c r="AZ121" s="60"/>
      <c r="BA121" s="60"/>
      <c r="BB121" s="60"/>
      <c r="BC121" s="60"/>
      <c r="BD121" s="61"/>
      <c r="BE121" s="58">
        <f>AW121</f>
        <v>176995.83333333334</v>
      </c>
      <c r="BF121" s="58"/>
      <c r="BG121" s="58"/>
      <c r="BH121" s="58"/>
      <c r="BI121" s="58"/>
      <c r="BJ121" s="58"/>
      <c r="BK121" s="58"/>
      <c r="BL121" s="58"/>
      <c r="BT121" s="44"/>
      <c r="BU121" s="44"/>
      <c r="BV121" s="44"/>
      <c r="BW121" s="44"/>
      <c r="BX121" s="44"/>
      <c r="BY121" s="44"/>
      <c r="BZ121" s="44"/>
    </row>
    <row r="122" spans="1:79" ht="18.95" customHeight="1" x14ac:dyDescent="0.2">
      <c r="A122" s="117"/>
      <c r="B122" s="118"/>
      <c r="C122" s="118"/>
      <c r="D122" s="118"/>
      <c r="E122" s="118"/>
      <c r="F122" s="119"/>
      <c r="G122" s="139" t="s">
        <v>49</v>
      </c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62"/>
      <c r="AP122" s="62"/>
      <c r="AQ122" s="62"/>
      <c r="AR122" s="62"/>
      <c r="AS122" s="62"/>
      <c r="AT122" s="62"/>
      <c r="AU122" s="62"/>
      <c r="AV122" s="62"/>
      <c r="AW122" s="111"/>
      <c r="AX122" s="112"/>
      <c r="AY122" s="112"/>
      <c r="AZ122" s="112"/>
      <c r="BA122" s="112"/>
      <c r="BB122" s="112"/>
      <c r="BC122" s="112"/>
      <c r="BD122" s="112"/>
      <c r="BE122" s="58"/>
      <c r="BF122" s="58"/>
      <c r="BG122" s="58"/>
      <c r="BH122" s="58"/>
      <c r="BI122" s="58"/>
      <c r="BJ122" s="58"/>
      <c r="BK122" s="58"/>
      <c r="BL122" s="58"/>
      <c r="BT122" s="44"/>
      <c r="BU122" s="44"/>
      <c r="BV122" s="44"/>
      <c r="BW122" s="44"/>
      <c r="BX122" s="44"/>
      <c r="BY122" s="44"/>
      <c r="BZ122" s="44"/>
    </row>
    <row r="123" spans="1:79" ht="47.25" customHeight="1" x14ac:dyDescent="0.2">
      <c r="A123" s="89"/>
      <c r="B123" s="89"/>
      <c r="C123" s="89"/>
      <c r="D123" s="89"/>
      <c r="E123" s="89"/>
      <c r="F123" s="89"/>
      <c r="G123" s="83" t="s">
        <v>113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69" t="s">
        <v>50</v>
      </c>
      <c r="AA123" s="69"/>
      <c r="AB123" s="69"/>
      <c r="AC123" s="69"/>
      <c r="AD123" s="69"/>
      <c r="AE123" s="90" t="s">
        <v>58</v>
      </c>
      <c r="AF123" s="91"/>
      <c r="AG123" s="91"/>
      <c r="AH123" s="91"/>
      <c r="AI123" s="91"/>
      <c r="AJ123" s="91"/>
      <c r="AK123" s="91"/>
      <c r="AL123" s="91"/>
      <c r="AM123" s="91"/>
      <c r="AN123" s="92"/>
      <c r="AO123" s="62"/>
      <c r="AP123" s="62"/>
      <c r="AQ123" s="62"/>
      <c r="AR123" s="62"/>
      <c r="AS123" s="62"/>
      <c r="AT123" s="62"/>
      <c r="AU123" s="62"/>
      <c r="AV123" s="62"/>
      <c r="AW123" s="113">
        <f>100</f>
        <v>100</v>
      </c>
      <c r="AX123" s="114"/>
      <c r="AY123" s="114"/>
      <c r="AZ123" s="114"/>
      <c r="BA123" s="114"/>
      <c r="BB123" s="114"/>
      <c r="BC123" s="114"/>
      <c r="BD123" s="115"/>
      <c r="BE123" s="58">
        <f t="shared" ref="BE123:BE129" si="3">AW123</f>
        <v>100</v>
      </c>
      <c r="BF123" s="58"/>
      <c r="BG123" s="58"/>
      <c r="BH123" s="58"/>
      <c r="BI123" s="58"/>
      <c r="BJ123" s="58"/>
      <c r="BK123" s="58"/>
      <c r="BL123" s="58"/>
      <c r="BT123" s="44"/>
      <c r="BU123" s="44"/>
      <c r="BV123" s="44"/>
      <c r="BW123" s="44"/>
      <c r="BX123" s="44"/>
      <c r="BY123" s="44"/>
      <c r="BZ123" s="44"/>
    </row>
    <row r="124" spans="1:79" ht="68.25" customHeight="1" x14ac:dyDescent="0.2">
      <c r="A124" s="89"/>
      <c r="B124" s="89"/>
      <c r="C124" s="89"/>
      <c r="D124" s="89"/>
      <c r="E124" s="89"/>
      <c r="F124" s="89"/>
      <c r="G124" s="83" t="s">
        <v>114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69" t="s">
        <v>50</v>
      </c>
      <c r="AA124" s="69"/>
      <c r="AB124" s="69"/>
      <c r="AC124" s="69"/>
      <c r="AD124" s="69"/>
      <c r="AE124" s="90" t="s">
        <v>58</v>
      </c>
      <c r="AF124" s="91"/>
      <c r="AG124" s="91"/>
      <c r="AH124" s="91"/>
      <c r="AI124" s="91"/>
      <c r="AJ124" s="91"/>
      <c r="AK124" s="91"/>
      <c r="AL124" s="91"/>
      <c r="AM124" s="91"/>
      <c r="AN124" s="92"/>
      <c r="AO124" s="62"/>
      <c r="AP124" s="62"/>
      <c r="AQ124" s="62"/>
      <c r="AR124" s="62"/>
      <c r="AS124" s="62"/>
      <c r="AT124" s="62"/>
      <c r="AU124" s="62"/>
      <c r="AV124" s="62"/>
      <c r="AW124" s="113">
        <f>(12294845+AW57)/12818629.11*100</f>
        <v>99.999999141873914</v>
      </c>
      <c r="AX124" s="114"/>
      <c r="AY124" s="114"/>
      <c r="AZ124" s="114"/>
      <c r="BA124" s="114"/>
      <c r="BB124" s="114"/>
      <c r="BC124" s="114"/>
      <c r="BD124" s="115"/>
      <c r="BE124" s="58">
        <f t="shared" si="3"/>
        <v>99.999999141873914</v>
      </c>
      <c r="BF124" s="58"/>
      <c r="BG124" s="58"/>
      <c r="BH124" s="58"/>
      <c r="BI124" s="58"/>
      <c r="BJ124" s="58"/>
      <c r="BK124" s="58"/>
      <c r="BL124" s="58"/>
      <c r="BT124" s="44"/>
      <c r="BU124" s="44"/>
      <c r="BV124" s="44"/>
      <c r="BW124" s="44"/>
      <c r="BX124" s="44"/>
      <c r="BY124" s="44"/>
      <c r="BZ124" s="44"/>
    </row>
    <row r="125" spans="1:79" ht="54" customHeight="1" x14ac:dyDescent="0.2">
      <c r="A125" s="89"/>
      <c r="B125" s="89"/>
      <c r="C125" s="89"/>
      <c r="D125" s="89"/>
      <c r="E125" s="89"/>
      <c r="F125" s="89"/>
      <c r="G125" s="83" t="s">
        <v>115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69" t="s">
        <v>50</v>
      </c>
      <c r="AA125" s="69"/>
      <c r="AB125" s="69"/>
      <c r="AC125" s="69"/>
      <c r="AD125" s="69"/>
      <c r="AE125" s="90" t="s">
        <v>58</v>
      </c>
      <c r="AF125" s="91"/>
      <c r="AG125" s="91"/>
      <c r="AH125" s="91"/>
      <c r="AI125" s="91"/>
      <c r="AJ125" s="91"/>
      <c r="AK125" s="91"/>
      <c r="AL125" s="91"/>
      <c r="AM125" s="91"/>
      <c r="AN125" s="92"/>
      <c r="AO125" s="62"/>
      <c r="AP125" s="62"/>
      <c r="AQ125" s="62"/>
      <c r="AR125" s="62"/>
      <c r="AS125" s="62"/>
      <c r="AT125" s="62"/>
      <c r="AU125" s="62"/>
      <c r="AV125" s="62"/>
      <c r="AW125" s="113">
        <f>(4740400.33+AW58)/5067178.43*100</f>
        <v>99.999998026515129</v>
      </c>
      <c r="AX125" s="114"/>
      <c r="AY125" s="114"/>
      <c r="AZ125" s="114"/>
      <c r="BA125" s="114"/>
      <c r="BB125" s="114"/>
      <c r="BC125" s="114"/>
      <c r="BD125" s="115"/>
      <c r="BE125" s="58">
        <f t="shared" si="3"/>
        <v>99.999998026515129</v>
      </c>
      <c r="BF125" s="58"/>
      <c r="BG125" s="58"/>
      <c r="BH125" s="58"/>
      <c r="BI125" s="58"/>
      <c r="BJ125" s="58"/>
      <c r="BK125" s="58"/>
      <c r="BL125" s="58"/>
      <c r="BT125" s="44"/>
      <c r="BU125" s="44"/>
      <c r="BV125" s="44"/>
      <c r="BW125" s="44"/>
      <c r="BX125" s="44"/>
      <c r="BY125" s="44"/>
      <c r="BZ125" s="44"/>
    </row>
    <row r="126" spans="1:79" ht="69" customHeight="1" x14ac:dyDescent="0.2">
      <c r="A126" s="89"/>
      <c r="B126" s="89"/>
      <c r="C126" s="89"/>
      <c r="D126" s="89"/>
      <c r="E126" s="89"/>
      <c r="F126" s="89"/>
      <c r="G126" s="83" t="s">
        <v>116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69" t="s">
        <v>50</v>
      </c>
      <c r="AA126" s="69"/>
      <c r="AB126" s="69"/>
      <c r="AC126" s="69"/>
      <c r="AD126" s="69"/>
      <c r="AE126" s="90" t="s">
        <v>58</v>
      </c>
      <c r="AF126" s="91"/>
      <c r="AG126" s="91"/>
      <c r="AH126" s="91"/>
      <c r="AI126" s="91"/>
      <c r="AJ126" s="91"/>
      <c r="AK126" s="91"/>
      <c r="AL126" s="91"/>
      <c r="AM126" s="91"/>
      <c r="AN126" s="92"/>
      <c r="AO126" s="62"/>
      <c r="AP126" s="62"/>
      <c r="AQ126" s="62"/>
      <c r="AR126" s="62"/>
      <c r="AS126" s="62"/>
      <c r="AT126" s="62"/>
      <c r="AU126" s="62"/>
      <c r="AV126" s="62"/>
      <c r="AW126" s="113">
        <f>100</f>
        <v>100</v>
      </c>
      <c r="AX126" s="114"/>
      <c r="AY126" s="114"/>
      <c r="AZ126" s="114"/>
      <c r="BA126" s="114"/>
      <c r="BB126" s="114"/>
      <c r="BC126" s="114"/>
      <c r="BD126" s="115"/>
      <c r="BE126" s="58">
        <f t="shared" si="3"/>
        <v>100</v>
      </c>
      <c r="BF126" s="58"/>
      <c r="BG126" s="58"/>
      <c r="BH126" s="58"/>
      <c r="BI126" s="58"/>
      <c r="BJ126" s="58"/>
      <c r="BK126" s="58"/>
      <c r="BL126" s="58"/>
      <c r="BT126" s="55">
        <f>(1038210.19+AW59)/2852505*100</f>
        <v>84.356808839949451</v>
      </c>
      <c r="BU126" s="56"/>
      <c r="BV126" s="56"/>
      <c r="BW126" s="56"/>
      <c r="BX126" s="56"/>
      <c r="BY126" s="56"/>
      <c r="BZ126" s="56"/>
      <c r="CA126" s="57"/>
    </row>
    <row r="127" spans="1:79" ht="67.5" customHeight="1" x14ac:dyDescent="0.2">
      <c r="A127" s="89"/>
      <c r="B127" s="89"/>
      <c r="C127" s="89"/>
      <c r="D127" s="89"/>
      <c r="E127" s="89"/>
      <c r="F127" s="89"/>
      <c r="G127" s="83" t="s">
        <v>117</v>
      </c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69" t="s">
        <v>50</v>
      </c>
      <c r="AA127" s="69"/>
      <c r="AB127" s="69"/>
      <c r="AC127" s="69"/>
      <c r="AD127" s="69"/>
      <c r="AE127" s="90" t="s">
        <v>58</v>
      </c>
      <c r="AF127" s="91"/>
      <c r="AG127" s="91"/>
      <c r="AH127" s="91"/>
      <c r="AI127" s="91"/>
      <c r="AJ127" s="91"/>
      <c r="AK127" s="91"/>
      <c r="AL127" s="91"/>
      <c r="AM127" s="91"/>
      <c r="AN127" s="92"/>
      <c r="AO127" s="62"/>
      <c r="AP127" s="62"/>
      <c r="AQ127" s="62"/>
      <c r="AR127" s="62"/>
      <c r="AS127" s="62"/>
      <c r="AT127" s="62"/>
      <c r="AU127" s="62"/>
      <c r="AV127" s="62"/>
      <c r="AW127" s="113">
        <f>(2914367.36+AW60)/3178721.05*100</f>
        <v>100.00000975234992</v>
      </c>
      <c r="AX127" s="114"/>
      <c r="AY127" s="114"/>
      <c r="AZ127" s="114"/>
      <c r="BA127" s="114"/>
      <c r="BB127" s="114"/>
      <c r="BC127" s="114"/>
      <c r="BD127" s="115"/>
      <c r="BE127" s="58">
        <f t="shared" si="3"/>
        <v>100.00000975234992</v>
      </c>
      <c r="BF127" s="58"/>
      <c r="BG127" s="58"/>
      <c r="BH127" s="58"/>
      <c r="BI127" s="58"/>
      <c r="BJ127" s="58"/>
      <c r="BK127" s="58"/>
      <c r="BL127" s="58"/>
      <c r="BT127" s="44"/>
      <c r="BU127" s="44"/>
      <c r="BV127" s="44"/>
      <c r="BW127" s="44"/>
      <c r="BX127" s="44"/>
      <c r="BY127" s="44"/>
      <c r="BZ127" s="44"/>
    </row>
    <row r="128" spans="1:79" ht="38.25" customHeight="1" x14ac:dyDescent="0.2">
      <c r="A128" s="89"/>
      <c r="B128" s="89"/>
      <c r="C128" s="89"/>
      <c r="D128" s="89"/>
      <c r="E128" s="89"/>
      <c r="F128" s="89"/>
      <c r="G128" s="83" t="s">
        <v>131</v>
      </c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69" t="s">
        <v>50</v>
      </c>
      <c r="AA128" s="69"/>
      <c r="AB128" s="69"/>
      <c r="AC128" s="69"/>
      <c r="AD128" s="69"/>
      <c r="AE128" s="90" t="s">
        <v>58</v>
      </c>
      <c r="AF128" s="91"/>
      <c r="AG128" s="91"/>
      <c r="AH128" s="91"/>
      <c r="AI128" s="91"/>
      <c r="AJ128" s="91"/>
      <c r="AK128" s="91"/>
      <c r="AL128" s="91"/>
      <c r="AM128" s="91"/>
      <c r="AN128" s="92"/>
      <c r="AO128" s="62"/>
      <c r="AP128" s="62"/>
      <c r="AQ128" s="62"/>
      <c r="AR128" s="62"/>
      <c r="AS128" s="62"/>
      <c r="AT128" s="62"/>
      <c r="AU128" s="62"/>
      <c r="AV128" s="62"/>
      <c r="AW128" s="113">
        <f>(AW61)/963194*100</f>
        <v>68.833485258421462</v>
      </c>
      <c r="AX128" s="114"/>
      <c r="AY128" s="114"/>
      <c r="AZ128" s="114"/>
      <c r="BA128" s="114"/>
      <c r="BB128" s="114"/>
      <c r="BC128" s="114"/>
      <c r="BD128" s="115"/>
      <c r="BE128" s="116">
        <f>AW128</f>
        <v>68.833485258421462</v>
      </c>
      <c r="BF128" s="116"/>
      <c r="BG128" s="116"/>
      <c r="BH128" s="116"/>
      <c r="BI128" s="116"/>
      <c r="BJ128" s="116"/>
      <c r="BK128" s="116"/>
      <c r="BL128" s="116"/>
      <c r="BT128" s="44"/>
      <c r="BU128" s="44"/>
      <c r="BV128" s="44"/>
      <c r="BW128" s="44"/>
      <c r="BX128" s="44"/>
      <c r="BY128" s="44"/>
      <c r="BZ128" s="44"/>
    </row>
    <row r="129" spans="1:78" ht="36" customHeight="1" x14ac:dyDescent="0.2">
      <c r="A129" s="89"/>
      <c r="B129" s="89"/>
      <c r="C129" s="89"/>
      <c r="D129" s="89"/>
      <c r="E129" s="89"/>
      <c r="F129" s="89"/>
      <c r="G129" s="67" t="s">
        <v>57</v>
      </c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9" t="s">
        <v>50</v>
      </c>
      <c r="AA129" s="69"/>
      <c r="AB129" s="69"/>
      <c r="AC129" s="69"/>
      <c r="AD129" s="69"/>
      <c r="AE129" s="90" t="s">
        <v>58</v>
      </c>
      <c r="AF129" s="91"/>
      <c r="AG129" s="91"/>
      <c r="AH129" s="91"/>
      <c r="AI129" s="91"/>
      <c r="AJ129" s="91"/>
      <c r="AK129" s="91"/>
      <c r="AL129" s="91"/>
      <c r="AM129" s="91"/>
      <c r="AN129" s="92"/>
      <c r="AO129" s="62"/>
      <c r="AP129" s="62"/>
      <c r="AQ129" s="62"/>
      <c r="AR129" s="62"/>
      <c r="AS129" s="62"/>
      <c r="AT129" s="62"/>
      <c r="AU129" s="62"/>
      <c r="AV129" s="62"/>
      <c r="AW129" s="82">
        <f>(AW114+AW115)/583763230.25*100</f>
        <v>1.3625292906155937</v>
      </c>
      <c r="AX129" s="82" t="e">
        <f>#REF!/581556896.25*100</f>
        <v>#REF!</v>
      </c>
      <c r="AY129" s="82" t="e">
        <f>#REF!/581556896.25*100</f>
        <v>#REF!</v>
      </c>
      <c r="AZ129" s="82" t="e">
        <f>#REF!/581556896.25*100</f>
        <v>#REF!</v>
      </c>
      <c r="BA129" s="82" t="e">
        <f>#REF!/581556896.25*100</f>
        <v>#REF!</v>
      </c>
      <c r="BB129" s="82" t="e">
        <f>#REF!/581556896.25*100</f>
        <v>#REF!</v>
      </c>
      <c r="BC129" s="82" t="e">
        <f>#REF!/581556896.25*100</f>
        <v>#REF!</v>
      </c>
      <c r="BD129" s="82" t="e">
        <f>#REF!/581556896.25*100</f>
        <v>#REF!</v>
      </c>
      <c r="BE129" s="58">
        <f t="shared" si="3"/>
        <v>1.3625292906155937</v>
      </c>
      <c r="BF129" s="58"/>
      <c r="BG129" s="58"/>
      <c r="BH129" s="58"/>
      <c r="BI129" s="58"/>
      <c r="BJ129" s="58"/>
      <c r="BK129" s="58"/>
      <c r="BL129" s="58"/>
      <c r="BT129" s="44" t="e">
        <f>#REF!/581556896.25*100</f>
        <v>#REF!</v>
      </c>
      <c r="BU129" s="44"/>
      <c r="BV129" s="44"/>
      <c r="BW129" s="44"/>
      <c r="BX129" s="44"/>
      <c r="BY129" s="44"/>
      <c r="BZ129" s="44"/>
    </row>
    <row r="130" spans="1:78" ht="18.95" customHeight="1" x14ac:dyDescent="0.2">
      <c r="A130" s="66"/>
      <c r="B130" s="66"/>
      <c r="C130" s="66"/>
      <c r="D130" s="66"/>
      <c r="E130" s="66"/>
      <c r="F130" s="66"/>
      <c r="G130" s="68" t="s">
        <v>133</v>
      </c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80"/>
      <c r="BF130" s="80"/>
      <c r="BG130" s="80"/>
      <c r="BH130" s="80"/>
      <c r="BI130" s="80"/>
      <c r="BJ130" s="80"/>
      <c r="BK130" s="80"/>
      <c r="BL130" s="80"/>
      <c r="BT130" s="44"/>
      <c r="BU130" s="44"/>
      <c r="BV130" s="44"/>
      <c r="BW130" s="44"/>
      <c r="BX130" s="44"/>
      <c r="BY130" s="44"/>
      <c r="BZ130" s="44"/>
    </row>
    <row r="131" spans="1:78" ht="18.95" customHeight="1" x14ac:dyDescent="0.2">
      <c r="A131" s="66"/>
      <c r="B131" s="66"/>
      <c r="C131" s="66"/>
      <c r="D131" s="66"/>
      <c r="E131" s="66"/>
      <c r="F131" s="66"/>
      <c r="G131" s="85" t="s">
        <v>47</v>
      </c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58"/>
      <c r="AP131" s="58"/>
      <c r="AQ131" s="58"/>
      <c r="AR131" s="58"/>
      <c r="AS131" s="58"/>
      <c r="AT131" s="58"/>
      <c r="AU131" s="58"/>
      <c r="AV131" s="58"/>
      <c r="AW131" s="82"/>
      <c r="AX131" s="82"/>
      <c r="AY131" s="82"/>
      <c r="AZ131" s="82"/>
      <c r="BA131" s="82"/>
      <c r="BB131" s="82"/>
      <c r="BC131" s="82"/>
      <c r="BD131" s="82"/>
      <c r="BE131" s="80"/>
      <c r="BF131" s="80"/>
      <c r="BG131" s="80"/>
      <c r="BH131" s="80"/>
      <c r="BI131" s="80"/>
      <c r="BJ131" s="80"/>
      <c r="BK131" s="80"/>
      <c r="BL131" s="80"/>
      <c r="BT131" s="44"/>
      <c r="BU131" s="44"/>
      <c r="BV131" s="44"/>
      <c r="BW131" s="44"/>
      <c r="BX131" s="44"/>
      <c r="BY131" s="44"/>
      <c r="BZ131" s="44"/>
    </row>
    <row r="132" spans="1:78" ht="18.95" customHeight="1" x14ac:dyDescent="0.2">
      <c r="A132" s="66"/>
      <c r="B132" s="66"/>
      <c r="C132" s="66"/>
      <c r="D132" s="66"/>
      <c r="E132" s="66"/>
      <c r="F132" s="66"/>
      <c r="G132" s="67" t="s">
        <v>65</v>
      </c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9" t="s">
        <v>48</v>
      </c>
      <c r="AA132" s="69"/>
      <c r="AB132" s="69"/>
      <c r="AC132" s="69"/>
      <c r="AD132" s="69"/>
      <c r="AE132" s="69" t="s">
        <v>61</v>
      </c>
      <c r="AF132" s="69"/>
      <c r="AG132" s="69"/>
      <c r="AH132" s="69"/>
      <c r="AI132" s="69"/>
      <c r="AJ132" s="69"/>
      <c r="AK132" s="69"/>
      <c r="AL132" s="69"/>
      <c r="AM132" s="69"/>
      <c r="AN132" s="69"/>
      <c r="AO132" s="58"/>
      <c r="AP132" s="58"/>
      <c r="AQ132" s="58"/>
      <c r="AR132" s="58"/>
      <c r="AS132" s="58"/>
      <c r="AT132" s="58"/>
      <c r="AU132" s="58"/>
      <c r="AV132" s="58"/>
      <c r="AW132" s="82">
        <f>SUM(AW133:BD133)</f>
        <v>200000</v>
      </c>
      <c r="AX132" s="82"/>
      <c r="AY132" s="82"/>
      <c r="AZ132" s="82"/>
      <c r="BA132" s="82"/>
      <c r="BB132" s="82"/>
      <c r="BC132" s="82"/>
      <c r="BD132" s="82"/>
      <c r="BE132" s="58">
        <f>AW132</f>
        <v>200000</v>
      </c>
      <c r="BF132" s="58"/>
      <c r="BG132" s="58"/>
      <c r="BH132" s="58"/>
      <c r="BI132" s="58"/>
      <c r="BJ132" s="58"/>
      <c r="BK132" s="58"/>
      <c r="BL132" s="58"/>
      <c r="BT132" s="44"/>
      <c r="BU132" s="44"/>
      <c r="BV132" s="44"/>
      <c r="BW132" s="44"/>
      <c r="BX132" s="44"/>
      <c r="BY132" s="44"/>
      <c r="BZ132" s="44"/>
    </row>
    <row r="133" spans="1:78" ht="79.5" customHeight="1" x14ac:dyDescent="0.2">
      <c r="A133" s="66"/>
      <c r="B133" s="66"/>
      <c r="C133" s="66"/>
      <c r="D133" s="66"/>
      <c r="E133" s="66"/>
      <c r="F133" s="66"/>
      <c r="G133" s="83" t="s">
        <v>138</v>
      </c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69" t="s">
        <v>69</v>
      </c>
      <c r="AA133" s="69"/>
      <c r="AB133" s="69"/>
      <c r="AC133" s="69"/>
      <c r="AD133" s="69"/>
      <c r="AE133" s="69" t="s">
        <v>61</v>
      </c>
      <c r="AF133" s="69"/>
      <c r="AG133" s="69"/>
      <c r="AH133" s="69"/>
      <c r="AI133" s="69"/>
      <c r="AJ133" s="69"/>
      <c r="AK133" s="69"/>
      <c r="AL133" s="69"/>
      <c r="AM133" s="69"/>
      <c r="AN133" s="69"/>
      <c r="AO133" s="58"/>
      <c r="AP133" s="58"/>
      <c r="AQ133" s="58"/>
      <c r="AR133" s="58"/>
      <c r="AS133" s="58"/>
      <c r="AT133" s="58"/>
      <c r="AU133" s="58"/>
      <c r="AV133" s="58"/>
      <c r="AW133" s="82">
        <f>AW71</f>
        <v>200000</v>
      </c>
      <c r="AX133" s="82"/>
      <c r="AY133" s="82"/>
      <c r="AZ133" s="82"/>
      <c r="BA133" s="82"/>
      <c r="BB133" s="82"/>
      <c r="BC133" s="82"/>
      <c r="BD133" s="82"/>
      <c r="BE133" s="58">
        <f>AW133</f>
        <v>200000</v>
      </c>
      <c r="BF133" s="58"/>
      <c r="BG133" s="58"/>
      <c r="BH133" s="58"/>
      <c r="BI133" s="58"/>
      <c r="BJ133" s="58"/>
      <c r="BK133" s="58"/>
      <c r="BL133" s="58"/>
      <c r="BT133" s="44"/>
      <c r="BU133" s="44"/>
      <c r="BV133" s="44"/>
      <c r="BW133" s="44"/>
      <c r="BX133" s="44"/>
      <c r="BY133" s="44"/>
      <c r="BZ133" s="44"/>
    </row>
    <row r="134" spans="1:78" ht="18.95" customHeight="1" x14ac:dyDescent="0.2">
      <c r="A134" s="66"/>
      <c r="B134" s="66"/>
      <c r="C134" s="66"/>
      <c r="D134" s="66"/>
      <c r="E134" s="66"/>
      <c r="F134" s="66"/>
      <c r="G134" s="88" t="s">
        <v>68</v>
      </c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58"/>
      <c r="AP134" s="58"/>
      <c r="AQ134" s="58"/>
      <c r="AR134" s="58"/>
      <c r="AS134" s="58"/>
      <c r="AT134" s="58"/>
      <c r="AU134" s="58"/>
      <c r="AV134" s="58"/>
      <c r="AW134" s="82"/>
      <c r="AX134" s="82"/>
      <c r="AY134" s="82"/>
      <c r="AZ134" s="82"/>
      <c r="BA134" s="82"/>
      <c r="BB134" s="82"/>
      <c r="BC134" s="82"/>
      <c r="BD134" s="82"/>
      <c r="BE134" s="80"/>
      <c r="BF134" s="80"/>
      <c r="BG134" s="80"/>
      <c r="BH134" s="80"/>
      <c r="BI134" s="80"/>
      <c r="BJ134" s="80"/>
      <c r="BK134" s="80"/>
      <c r="BL134" s="80"/>
      <c r="BT134" s="44"/>
      <c r="BU134" s="44"/>
      <c r="BV134" s="44"/>
      <c r="BW134" s="44"/>
      <c r="BX134" s="44"/>
      <c r="BY134" s="44"/>
      <c r="BZ134" s="44"/>
    </row>
    <row r="135" spans="1:78" ht="36" customHeight="1" x14ac:dyDescent="0.2">
      <c r="A135" s="66"/>
      <c r="B135" s="66"/>
      <c r="C135" s="66"/>
      <c r="D135" s="66"/>
      <c r="E135" s="66"/>
      <c r="F135" s="66"/>
      <c r="G135" s="86" t="s">
        <v>139</v>
      </c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69" t="s">
        <v>62</v>
      </c>
      <c r="AA135" s="69"/>
      <c r="AB135" s="69"/>
      <c r="AC135" s="69"/>
      <c r="AD135" s="69"/>
      <c r="AE135" s="69" t="s">
        <v>64</v>
      </c>
      <c r="AF135" s="69"/>
      <c r="AG135" s="69"/>
      <c r="AH135" s="69"/>
      <c r="AI135" s="69"/>
      <c r="AJ135" s="69"/>
      <c r="AK135" s="69"/>
      <c r="AL135" s="69"/>
      <c r="AM135" s="69"/>
      <c r="AN135" s="69"/>
      <c r="AO135" s="58"/>
      <c r="AP135" s="58"/>
      <c r="AQ135" s="58"/>
      <c r="AR135" s="58"/>
      <c r="AS135" s="58"/>
      <c r="AT135" s="58"/>
      <c r="AU135" s="58"/>
      <c r="AV135" s="58"/>
      <c r="AW135" s="87">
        <v>1</v>
      </c>
      <c r="AX135" s="87"/>
      <c r="AY135" s="87"/>
      <c r="AZ135" s="87"/>
      <c r="BA135" s="87"/>
      <c r="BB135" s="87"/>
      <c r="BC135" s="87"/>
      <c r="BD135" s="87"/>
      <c r="BE135" s="81">
        <f>AW135</f>
        <v>1</v>
      </c>
      <c r="BF135" s="81"/>
      <c r="BG135" s="81"/>
      <c r="BH135" s="81"/>
      <c r="BI135" s="81"/>
      <c r="BJ135" s="81"/>
      <c r="BK135" s="81"/>
      <c r="BL135" s="81"/>
      <c r="BT135" s="44"/>
      <c r="BU135" s="44"/>
      <c r="BV135" s="44"/>
      <c r="BW135" s="44"/>
      <c r="BX135" s="44"/>
      <c r="BY135" s="44"/>
      <c r="BZ135" s="44"/>
    </row>
    <row r="136" spans="1:78" ht="18.95" customHeight="1" x14ac:dyDescent="0.2">
      <c r="A136" s="66"/>
      <c r="B136" s="66"/>
      <c r="C136" s="66"/>
      <c r="D136" s="66"/>
      <c r="E136" s="66"/>
      <c r="F136" s="66"/>
      <c r="G136" s="88" t="s">
        <v>60</v>
      </c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58"/>
      <c r="AP136" s="58"/>
      <c r="AQ136" s="58"/>
      <c r="AR136" s="58"/>
      <c r="AS136" s="58"/>
      <c r="AT136" s="58"/>
      <c r="AU136" s="58"/>
      <c r="AV136" s="58"/>
      <c r="AW136" s="82"/>
      <c r="AX136" s="82"/>
      <c r="AY136" s="82"/>
      <c r="AZ136" s="82"/>
      <c r="BA136" s="82"/>
      <c r="BB136" s="82"/>
      <c r="BC136" s="82"/>
      <c r="BD136" s="82"/>
      <c r="BE136" s="80"/>
      <c r="BF136" s="80"/>
      <c r="BG136" s="80"/>
      <c r="BH136" s="80"/>
      <c r="BI136" s="80"/>
      <c r="BJ136" s="80"/>
      <c r="BK136" s="80"/>
      <c r="BL136" s="80"/>
      <c r="BT136" s="44"/>
      <c r="BU136" s="44"/>
      <c r="BV136" s="44"/>
      <c r="BW136" s="44"/>
      <c r="BX136" s="44"/>
      <c r="BY136" s="44"/>
      <c r="BZ136" s="44"/>
    </row>
    <row r="137" spans="1:78" ht="34.5" customHeight="1" x14ac:dyDescent="0.2">
      <c r="A137" s="66"/>
      <c r="B137" s="66"/>
      <c r="C137" s="66"/>
      <c r="D137" s="66"/>
      <c r="E137" s="66"/>
      <c r="F137" s="66"/>
      <c r="G137" s="86" t="s">
        <v>140</v>
      </c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69" t="s">
        <v>69</v>
      </c>
      <c r="AA137" s="69"/>
      <c r="AB137" s="69"/>
      <c r="AC137" s="69"/>
      <c r="AD137" s="69"/>
      <c r="AE137" s="69" t="s">
        <v>58</v>
      </c>
      <c r="AF137" s="69"/>
      <c r="AG137" s="69"/>
      <c r="AH137" s="69"/>
      <c r="AI137" s="69"/>
      <c r="AJ137" s="69"/>
      <c r="AK137" s="69"/>
      <c r="AL137" s="69"/>
      <c r="AM137" s="69"/>
      <c r="AN137" s="69"/>
      <c r="AO137" s="58"/>
      <c r="AP137" s="58"/>
      <c r="AQ137" s="58"/>
      <c r="AR137" s="58"/>
      <c r="AS137" s="58"/>
      <c r="AT137" s="58"/>
      <c r="AU137" s="58"/>
      <c r="AV137" s="58"/>
      <c r="AW137" s="82">
        <f>AW133</f>
        <v>200000</v>
      </c>
      <c r="AX137" s="82"/>
      <c r="AY137" s="82"/>
      <c r="AZ137" s="82"/>
      <c r="BA137" s="82"/>
      <c r="BB137" s="82"/>
      <c r="BC137" s="82"/>
      <c r="BD137" s="82"/>
      <c r="BE137" s="58">
        <f>AW137</f>
        <v>200000</v>
      </c>
      <c r="BF137" s="58"/>
      <c r="BG137" s="58"/>
      <c r="BH137" s="58"/>
      <c r="BI137" s="58"/>
      <c r="BJ137" s="58"/>
      <c r="BK137" s="58"/>
      <c r="BL137" s="58"/>
      <c r="BT137" s="44"/>
      <c r="BU137" s="44"/>
      <c r="BV137" s="44"/>
      <c r="BW137" s="44"/>
      <c r="BX137" s="44"/>
      <c r="BY137" s="44"/>
      <c r="BZ137" s="44"/>
    </row>
    <row r="138" spans="1:78" ht="19.5" customHeight="1" x14ac:dyDescent="0.2">
      <c r="A138" s="66"/>
      <c r="B138" s="66"/>
      <c r="C138" s="66"/>
      <c r="D138" s="66"/>
      <c r="E138" s="66"/>
      <c r="F138" s="66"/>
      <c r="G138" s="85" t="s">
        <v>49</v>
      </c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58"/>
      <c r="AP138" s="58"/>
      <c r="AQ138" s="58"/>
      <c r="AR138" s="58"/>
      <c r="AS138" s="58"/>
      <c r="AT138" s="58"/>
      <c r="AU138" s="58"/>
      <c r="AV138" s="58"/>
      <c r="AW138" s="82"/>
      <c r="AX138" s="82"/>
      <c r="AY138" s="82"/>
      <c r="AZ138" s="82"/>
      <c r="BA138" s="82"/>
      <c r="BB138" s="82"/>
      <c r="BC138" s="82"/>
      <c r="BD138" s="82"/>
      <c r="BE138" s="80"/>
      <c r="BF138" s="80"/>
      <c r="BG138" s="80"/>
      <c r="BH138" s="80"/>
      <c r="BI138" s="80"/>
      <c r="BJ138" s="80"/>
      <c r="BK138" s="80"/>
      <c r="BL138" s="80"/>
      <c r="BT138" s="44"/>
      <c r="BU138" s="44"/>
      <c r="BV138" s="44"/>
      <c r="BW138" s="44"/>
      <c r="BX138" s="44"/>
      <c r="BY138" s="44"/>
      <c r="BZ138" s="44"/>
    </row>
    <row r="139" spans="1:78" ht="36" customHeight="1" x14ac:dyDescent="0.2">
      <c r="A139" s="66"/>
      <c r="B139" s="66"/>
      <c r="C139" s="66"/>
      <c r="D139" s="66"/>
      <c r="E139" s="66"/>
      <c r="F139" s="66"/>
      <c r="G139" s="83" t="s">
        <v>57</v>
      </c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69" t="s">
        <v>50</v>
      </c>
      <c r="AA139" s="69"/>
      <c r="AB139" s="69"/>
      <c r="AC139" s="69"/>
      <c r="AD139" s="69"/>
      <c r="AE139" s="69" t="s">
        <v>58</v>
      </c>
      <c r="AF139" s="69"/>
      <c r="AG139" s="69"/>
      <c r="AH139" s="69"/>
      <c r="AI139" s="69"/>
      <c r="AJ139" s="69"/>
      <c r="AK139" s="69"/>
      <c r="AL139" s="69"/>
      <c r="AM139" s="69"/>
      <c r="AN139" s="69"/>
      <c r="AO139" s="58"/>
      <c r="AP139" s="58"/>
      <c r="AQ139" s="58"/>
      <c r="AR139" s="58"/>
      <c r="AS139" s="58"/>
      <c r="AT139" s="58"/>
      <c r="AU139" s="58"/>
      <c r="AV139" s="58"/>
      <c r="AW139" s="84">
        <f>AW132/7843204.45*100</f>
        <v>2.549978153380918</v>
      </c>
      <c r="AX139" s="84" t="e">
        <f>#REF!/33361779.74*100</f>
        <v>#REF!</v>
      </c>
      <c r="AY139" s="84" t="e">
        <f>#REF!/55379000*100</f>
        <v>#REF!</v>
      </c>
      <c r="AZ139" s="84" t="e">
        <f>#REF!/33361779.74*100</f>
        <v>#REF!</v>
      </c>
      <c r="BA139" s="84" t="e">
        <f>#REF!/55379000*100</f>
        <v>#REF!</v>
      </c>
      <c r="BB139" s="84" t="e">
        <f>#REF!/33361779.74*100</f>
        <v>#REF!</v>
      </c>
      <c r="BC139" s="84" t="e">
        <f>#REF!/55379000*100</f>
        <v>#REF!</v>
      </c>
      <c r="BD139" s="84" t="e">
        <f>#REF!/33361779.74*100</f>
        <v>#REF!</v>
      </c>
      <c r="BE139" s="80">
        <f>AW139</f>
        <v>2.549978153380918</v>
      </c>
      <c r="BF139" s="80"/>
      <c r="BG139" s="80"/>
      <c r="BH139" s="80"/>
      <c r="BI139" s="80"/>
      <c r="BJ139" s="80"/>
      <c r="BK139" s="80"/>
      <c r="BL139" s="80"/>
      <c r="BT139" s="44"/>
      <c r="BU139" s="44"/>
      <c r="BV139" s="44"/>
      <c r="BW139" s="44"/>
      <c r="BX139" s="44"/>
      <c r="BY139" s="44"/>
      <c r="BZ139" s="44"/>
    </row>
    <row r="140" spans="1:78" ht="18.95" customHeight="1" x14ac:dyDescent="0.2">
      <c r="A140" s="66"/>
      <c r="B140" s="66"/>
      <c r="C140" s="66"/>
      <c r="D140" s="66"/>
      <c r="E140" s="66"/>
      <c r="F140" s="66"/>
      <c r="G140" s="68" t="s">
        <v>144</v>
      </c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80"/>
      <c r="BF140" s="80"/>
      <c r="BG140" s="80"/>
      <c r="BH140" s="80"/>
      <c r="BI140" s="80"/>
      <c r="BJ140" s="80"/>
      <c r="BK140" s="80"/>
      <c r="BL140" s="80"/>
      <c r="BT140" s="44"/>
      <c r="BU140" s="44"/>
      <c r="BV140" s="44"/>
      <c r="BW140" s="44"/>
      <c r="BX140" s="44"/>
      <c r="BY140" s="44"/>
      <c r="BZ140" s="44"/>
    </row>
    <row r="141" spans="1:78" ht="18.95" customHeight="1" x14ac:dyDescent="0.2">
      <c r="A141" s="66"/>
      <c r="B141" s="66"/>
      <c r="C141" s="66"/>
      <c r="D141" s="66"/>
      <c r="E141" s="66"/>
      <c r="F141" s="66"/>
      <c r="G141" s="85" t="s">
        <v>47</v>
      </c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58"/>
      <c r="AP141" s="58"/>
      <c r="AQ141" s="58"/>
      <c r="AR141" s="58"/>
      <c r="AS141" s="58"/>
      <c r="AT141" s="58"/>
      <c r="AU141" s="58"/>
      <c r="AV141" s="58"/>
      <c r="AW141" s="82"/>
      <c r="AX141" s="82"/>
      <c r="AY141" s="82"/>
      <c r="AZ141" s="82"/>
      <c r="BA141" s="82"/>
      <c r="BB141" s="82"/>
      <c r="BC141" s="82"/>
      <c r="BD141" s="82"/>
      <c r="BE141" s="80"/>
      <c r="BF141" s="80"/>
      <c r="BG141" s="80"/>
      <c r="BH141" s="80"/>
      <c r="BI141" s="80"/>
      <c r="BJ141" s="80"/>
      <c r="BK141" s="80"/>
      <c r="BL141" s="80"/>
      <c r="BT141" s="44"/>
      <c r="BU141" s="44"/>
      <c r="BV141" s="44"/>
      <c r="BW141" s="44"/>
      <c r="BX141" s="44"/>
      <c r="BY141" s="44"/>
      <c r="BZ141" s="44"/>
    </row>
    <row r="142" spans="1:78" ht="18.95" customHeight="1" x14ac:dyDescent="0.2">
      <c r="A142" s="66"/>
      <c r="B142" s="66"/>
      <c r="C142" s="66"/>
      <c r="D142" s="66"/>
      <c r="E142" s="66"/>
      <c r="F142" s="66"/>
      <c r="G142" s="67" t="s">
        <v>65</v>
      </c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9" t="s">
        <v>48</v>
      </c>
      <c r="AA142" s="69"/>
      <c r="AB142" s="69"/>
      <c r="AC142" s="69"/>
      <c r="AD142" s="69"/>
      <c r="AE142" s="69" t="s">
        <v>61</v>
      </c>
      <c r="AF142" s="69"/>
      <c r="AG142" s="69"/>
      <c r="AH142" s="69"/>
      <c r="AI142" s="69"/>
      <c r="AJ142" s="69"/>
      <c r="AK142" s="69"/>
      <c r="AL142" s="69"/>
      <c r="AM142" s="69"/>
      <c r="AN142" s="69"/>
      <c r="AO142" s="58"/>
      <c r="AP142" s="58"/>
      <c r="AQ142" s="58"/>
      <c r="AR142" s="58"/>
      <c r="AS142" s="58"/>
      <c r="AT142" s="58"/>
      <c r="AU142" s="58"/>
      <c r="AV142" s="58"/>
      <c r="AW142" s="82">
        <f>SUM(AW143:BD143)</f>
        <v>595099</v>
      </c>
      <c r="AX142" s="82"/>
      <c r="AY142" s="82"/>
      <c r="AZ142" s="82"/>
      <c r="BA142" s="82"/>
      <c r="BB142" s="82"/>
      <c r="BC142" s="82"/>
      <c r="BD142" s="82"/>
      <c r="BE142" s="58">
        <f>AW142</f>
        <v>595099</v>
      </c>
      <c r="BF142" s="58"/>
      <c r="BG142" s="58"/>
      <c r="BH142" s="58"/>
      <c r="BI142" s="58"/>
      <c r="BJ142" s="58"/>
      <c r="BK142" s="58"/>
      <c r="BL142" s="58"/>
      <c r="BT142" s="44"/>
      <c r="BU142" s="44"/>
      <c r="BV142" s="44"/>
      <c r="BW142" s="44"/>
      <c r="BX142" s="44"/>
      <c r="BY142" s="44"/>
      <c r="BZ142" s="44"/>
    </row>
    <row r="143" spans="1:78" ht="51.75" customHeight="1" x14ac:dyDescent="0.2">
      <c r="A143" s="66"/>
      <c r="B143" s="66"/>
      <c r="C143" s="66"/>
      <c r="D143" s="66"/>
      <c r="E143" s="66"/>
      <c r="F143" s="66"/>
      <c r="G143" s="83" t="s">
        <v>159</v>
      </c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69" t="s">
        <v>69</v>
      </c>
      <c r="AA143" s="69"/>
      <c r="AB143" s="69"/>
      <c r="AC143" s="69"/>
      <c r="AD143" s="69"/>
      <c r="AE143" s="69" t="s">
        <v>61</v>
      </c>
      <c r="AF143" s="69"/>
      <c r="AG143" s="69"/>
      <c r="AH143" s="69"/>
      <c r="AI143" s="69"/>
      <c r="AJ143" s="69"/>
      <c r="AK143" s="69"/>
      <c r="AL143" s="69"/>
      <c r="AM143" s="69"/>
      <c r="AN143" s="69"/>
      <c r="AO143" s="58"/>
      <c r="AP143" s="58"/>
      <c r="AQ143" s="58"/>
      <c r="AR143" s="58"/>
      <c r="AS143" s="58"/>
      <c r="AT143" s="58"/>
      <c r="AU143" s="58"/>
      <c r="AV143" s="58"/>
      <c r="AW143" s="82">
        <f>AW73</f>
        <v>595099</v>
      </c>
      <c r="AX143" s="82"/>
      <c r="AY143" s="82"/>
      <c r="AZ143" s="82"/>
      <c r="BA143" s="82"/>
      <c r="BB143" s="82"/>
      <c r="BC143" s="82"/>
      <c r="BD143" s="82"/>
      <c r="BE143" s="58">
        <f>AW143</f>
        <v>595099</v>
      </c>
      <c r="BF143" s="58"/>
      <c r="BG143" s="58"/>
      <c r="BH143" s="58"/>
      <c r="BI143" s="58"/>
      <c r="BJ143" s="58"/>
      <c r="BK143" s="58"/>
      <c r="BL143" s="58"/>
      <c r="BT143" s="44"/>
      <c r="BU143" s="44"/>
      <c r="BV143" s="44"/>
      <c r="BW143" s="44"/>
      <c r="BX143" s="44"/>
      <c r="BY143" s="44"/>
      <c r="BZ143" s="44"/>
    </row>
    <row r="144" spans="1:78" ht="23.25" customHeight="1" x14ac:dyDescent="0.2">
      <c r="A144" s="66"/>
      <c r="B144" s="66"/>
      <c r="C144" s="66"/>
      <c r="D144" s="66"/>
      <c r="E144" s="66"/>
      <c r="F144" s="66"/>
      <c r="G144" s="88" t="s">
        <v>68</v>
      </c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58"/>
      <c r="AP144" s="58"/>
      <c r="AQ144" s="58"/>
      <c r="AR144" s="58"/>
      <c r="AS144" s="58"/>
      <c r="AT144" s="58"/>
      <c r="AU144" s="58"/>
      <c r="AV144" s="58"/>
      <c r="AW144" s="82"/>
      <c r="AX144" s="82"/>
      <c r="AY144" s="82"/>
      <c r="AZ144" s="82"/>
      <c r="BA144" s="82"/>
      <c r="BB144" s="82"/>
      <c r="BC144" s="82"/>
      <c r="BD144" s="82"/>
      <c r="BE144" s="80"/>
      <c r="BF144" s="80"/>
      <c r="BG144" s="80"/>
      <c r="BH144" s="80"/>
      <c r="BI144" s="80"/>
      <c r="BJ144" s="80"/>
      <c r="BK144" s="80"/>
      <c r="BL144" s="80"/>
      <c r="BT144" s="44"/>
      <c r="BU144" s="44"/>
      <c r="BV144" s="44"/>
      <c r="BW144" s="44"/>
      <c r="BX144" s="44"/>
      <c r="BY144" s="44"/>
      <c r="BZ144" s="44"/>
    </row>
    <row r="145" spans="1:78" ht="24" customHeight="1" x14ac:dyDescent="0.2">
      <c r="A145" s="66"/>
      <c r="B145" s="66"/>
      <c r="C145" s="66"/>
      <c r="D145" s="66"/>
      <c r="E145" s="66"/>
      <c r="F145" s="66"/>
      <c r="G145" s="86" t="s">
        <v>149</v>
      </c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69" t="s">
        <v>62</v>
      </c>
      <c r="AA145" s="69"/>
      <c r="AB145" s="69"/>
      <c r="AC145" s="69"/>
      <c r="AD145" s="69"/>
      <c r="AE145" s="69" t="s">
        <v>64</v>
      </c>
      <c r="AF145" s="69"/>
      <c r="AG145" s="69"/>
      <c r="AH145" s="69"/>
      <c r="AI145" s="69"/>
      <c r="AJ145" s="69"/>
      <c r="AK145" s="69"/>
      <c r="AL145" s="69"/>
      <c r="AM145" s="69"/>
      <c r="AN145" s="69"/>
      <c r="AO145" s="58"/>
      <c r="AP145" s="58"/>
      <c r="AQ145" s="58"/>
      <c r="AR145" s="58"/>
      <c r="AS145" s="58"/>
      <c r="AT145" s="58"/>
      <c r="AU145" s="58"/>
      <c r="AV145" s="58"/>
      <c r="AW145" s="87">
        <v>1</v>
      </c>
      <c r="AX145" s="87"/>
      <c r="AY145" s="87"/>
      <c r="AZ145" s="87"/>
      <c r="BA145" s="87"/>
      <c r="BB145" s="87"/>
      <c r="BC145" s="87"/>
      <c r="BD145" s="87"/>
      <c r="BE145" s="81">
        <f>AW145</f>
        <v>1</v>
      </c>
      <c r="BF145" s="81"/>
      <c r="BG145" s="81"/>
      <c r="BH145" s="81"/>
      <c r="BI145" s="81"/>
      <c r="BJ145" s="81"/>
      <c r="BK145" s="81"/>
      <c r="BL145" s="81"/>
      <c r="BT145" s="44"/>
      <c r="BU145" s="44"/>
      <c r="BV145" s="44"/>
      <c r="BW145" s="44"/>
      <c r="BX145" s="44"/>
      <c r="BY145" s="44"/>
      <c r="BZ145" s="44"/>
    </row>
    <row r="146" spans="1:78" ht="18.95" customHeight="1" x14ac:dyDescent="0.2">
      <c r="A146" s="66"/>
      <c r="B146" s="66"/>
      <c r="C146" s="66"/>
      <c r="D146" s="66"/>
      <c r="E146" s="66"/>
      <c r="F146" s="66"/>
      <c r="G146" s="88" t="s">
        <v>60</v>
      </c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58"/>
      <c r="AP146" s="58"/>
      <c r="AQ146" s="58"/>
      <c r="AR146" s="58"/>
      <c r="AS146" s="58"/>
      <c r="AT146" s="58"/>
      <c r="AU146" s="58"/>
      <c r="AV146" s="58"/>
      <c r="AW146" s="82"/>
      <c r="AX146" s="82"/>
      <c r="AY146" s="82"/>
      <c r="AZ146" s="82"/>
      <c r="BA146" s="82"/>
      <c r="BB146" s="82"/>
      <c r="BC146" s="82"/>
      <c r="BD146" s="82"/>
      <c r="BE146" s="80"/>
      <c r="BF146" s="80"/>
      <c r="BG146" s="80"/>
      <c r="BH146" s="80"/>
      <c r="BI146" s="80"/>
      <c r="BJ146" s="80"/>
      <c r="BK146" s="80"/>
      <c r="BL146" s="80"/>
      <c r="BT146" s="44"/>
      <c r="BU146" s="44"/>
      <c r="BV146" s="44"/>
      <c r="BW146" s="44"/>
      <c r="BX146" s="44"/>
      <c r="BY146" s="44"/>
      <c r="BZ146" s="44"/>
    </row>
    <row r="147" spans="1:78" ht="37.5" customHeight="1" x14ac:dyDescent="0.2">
      <c r="A147" s="66"/>
      <c r="B147" s="66"/>
      <c r="C147" s="66"/>
      <c r="D147" s="66"/>
      <c r="E147" s="66"/>
      <c r="F147" s="66"/>
      <c r="G147" s="86" t="s">
        <v>148</v>
      </c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69" t="s">
        <v>69</v>
      </c>
      <c r="AA147" s="69"/>
      <c r="AB147" s="69"/>
      <c r="AC147" s="69"/>
      <c r="AD147" s="69"/>
      <c r="AE147" s="69" t="s">
        <v>58</v>
      </c>
      <c r="AF147" s="69"/>
      <c r="AG147" s="69"/>
      <c r="AH147" s="69"/>
      <c r="AI147" s="69"/>
      <c r="AJ147" s="69"/>
      <c r="AK147" s="69"/>
      <c r="AL147" s="69"/>
      <c r="AM147" s="69"/>
      <c r="AN147" s="69"/>
      <c r="AO147" s="58"/>
      <c r="AP147" s="58"/>
      <c r="AQ147" s="58"/>
      <c r="AR147" s="58"/>
      <c r="AS147" s="58"/>
      <c r="AT147" s="58"/>
      <c r="AU147" s="58"/>
      <c r="AV147" s="58"/>
      <c r="AW147" s="82">
        <f>AW143</f>
        <v>595099</v>
      </c>
      <c r="AX147" s="82"/>
      <c r="AY147" s="82"/>
      <c r="AZ147" s="82"/>
      <c r="BA147" s="82"/>
      <c r="BB147" s="82"/>
      <c r="BC147" s="82"/>
      <c r="BD147" s="82"/>
      <c r="BE147" s="58">
        <f>AW147</f>
        <v>595099</v>
      </c>
      <c r="BF147" s="58"/>
      <c r="BG147" s="58"/>
      <c r="BH147" s="58"/>
      <c r="BI147" s="58"/>
      <c r="BJ147" s="58"/>
      <c r="BK147" s="58"/>
      <c r="BL147" s="58"/>
      <c r="BT147" s="44"/>
      <c r="BU147" s="44"/>
      <c r="BV147" s="44"/>
      <c r="BW147" s="44"/>
      <c r="BX147" s="44"/>
      <c r="BY147" s="44"/>
      <c r="BZ147" s="44"/>
    </row>
    <row r="148" spans="1:78" ht="23.25" customHeight="1" x14ac:dyDescent="0.2">
      <c r="A148" s="66"/>
      <c r="B148" s="66"/>
      <c r="C148" s="66"/>
      <c r="D148" s="66"/>
      <c r="E148" s="66"/>
      <c r="F148" s="66"/>
      <c r="G148" s="85" t="s">
        <v>49</v>
      </c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58"/>
      <c r="AP148" s="58"/>
      <c r="AQ148" s="58"/>
      <c r="AR148" s="58"/>
      <c r="AS148" s="58"/>
      <c r="AT148" s="58"/>
      <c r="AU148" s="58"/>
      <c r="AV148" s="58"/>
      <c r="AW148" s="82"/>
      <c r="AX148" s="82"/>
      <c r="AY148" s="82"/>
      <c r="AZ148" s="82"/>
      <c r="BA148" s="82"/>
      <c r="BB148" s="82"/>
      <c r="BC148" s="82"/>
      <c r="BD148" s="82"/>
      <c r="BE148" s="80"/>
      <c r="BF148" s="80"/>
      <c r="BG148" s="80"/>
      <c r="BH148" s="80"/>
      <c r="BI148" s="80"/>
      <c r="BJ148" s="80"/>
      <c r="BK148" s="80"/>
      <c r="BL148" s="80"/>
      <c r="BT148" s="44"/>
      <c r="BU148" s="44"/>
      <c r="BV148" s="44"/>
      <c r="BW148" s="44"/>
      <c r="BX148" s="44"/>
      <c r="BY148" s="44"/>
      <c r="BZ148" s="44"/>
    </row>
    <row r="149" spans="1:78" ht="33" customHeight="1" x14ac:dyDescent="0.2">
      <c r="A149" s="66"/>
      <c r="B149" s="66"/>
      <c r="C149" s="66"/>
      <c r="D149" s="66"/>
      <c r="E149" s="66"/>
      <c r="F149" s="66"/>
      <c r="G149" s="83" t="s">
        <v>57</v>
      </c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69" t="s">
        <v>50</v>
      </c>
      <c r="AA149" s="69"/>
      <c r="AB149" s="69"/>
      <c r="AC149" s="69"/>
      <c r="AD149" s="69"/>
      <c r="AE149" s="69" t="s">
        <v>58</v>
      </c>
      <c r="AF149" s="69"/>
      <c r="AG149" s="69"/>
      <c r="AH149" s="69"/>
      <c r="AI149" s="69"/>
      <c r="AJ149" s="69"/>
      <c r="AK149" s="69"/>
      <c r="AL149" s="69"/>
      <c r="AM149" s="69"/>
      <c r="AN149" s="69"/>
      <c r="AO149" s="58"/>
      <c r="AP149" s="58"/>
      <c r="AQ149" s="58"/>
      <c r="AR149" s="58"/>
      <c r="AS149" s="58"/>
      <c r="AT149" s="58"/>
      <c r="AU149" s="58"/>
      <c r="AV149" s="58"/>
      <c r="AW149" s="84">
        <f>AW142/57436717.28*100</f>
        <v>1.0360950767762958</v>
      </c>
      <c r="AX149" s="84" t="e">
        <f>#REF!/33361779.74*100</f>
        <v>#REF!</v>
      </c>
      <c r="AY149" s="84" t="e">
        <f>#REF!/55379000*100</f>
        <v>#REF!</v>
      </c>
      <c r="AZ149" s="84" t="e">
        <f>#REF!/33361779.74*100</f>
        <v>#REF!</v>
      </c>
      <c r="BA149" s="84" t="e">
        <f>#REF!/55379000*100</f>
        <v>#REF!</v>
      </c>
      <c r="BB149" s="84" t="e">
        <f>#REF!/33361779.74*100</f>
        <v>#REF!</v>
      </c>
      <c r="BC149" s="84" t="e">
        <f>#REF!/55379000*100</f>
        <v>#REF!</v>
      </c>
      <c r="BD149" s="84" t="e">
        <f>#REF!/33361779.74*100</f>
        <v>#REF!</v>
      </c>
      <c r="BE149" s="80">
        <f>AW149</f>
        <v>1.0360950767762958</v>
      </c>
      <c r="BF149" s="80"/>
      <c r="BG149" s="80"/>
      <c r="BH149" s="80"/>
      <c r="BI149" s="80"/>
      <c r="BJ149" s="80"/>
      <c r="BK149" s="80"/>
      <c r="BL149" s="80"/>
      <c r="BT149" s="44"/>
      <c r="BU149" s="44"/>
      <c r="BV149" s="44"/>
      <c r="BW149" s="44"/>
      <c r="BX149" s="44"/>
      <c r="BY149" s="44"/>
      <c r="BZ149" s="44"/>
    </row>
    <row r="150" spans="1:78" ht="28.5" customHeight="1" x14ac:dyDescent="0.2">
      <c r="A150" s="28"/>
      <c r="B150" s="28"/>
      <c r="C150" s="28"/>
      <c r="D150" s="28"/>
      <c r="E150" s="28"/>
      <c r="F150" s="28"/>
      <c r="G150" s="43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29"/>
      <c r="AA150" s="29"/>
      <c r="AB150" s="29"/>
      <c r="AC150" s="29"/>
      <c r="AD150" s="29"/>
      <c r="AE150" s="29"/>
      <c r="AF150" s="28"/>
      <c r="AG150" s="28"/>
      <c r="AH150" s="28"/>
      <c r="AI150" s="28"/>
      <c r="AJ150" s="28"/>
      <c r="AK150" s="28"/>
      <c r="AL150" s="28"/>
      <c r="AM150" s="28"/>
      <c r="AN150" s="28"/>
      <c r="AO150" s="30"/>
      <c r="AP150" s="30"/>
      <c r="AQ150" s="30"/>
      <c r="AR150" s="30"/>
      <c r="AS150" s="30"/>
      <c r="AT150" s="30"/>
      <c r="AU150" s="30"/>
      <c r="AV150" s="30"/>
      <c r="AW150" s="48"/>
      <c r="AX150" s="48"/>
      <c r="AY150" s="48"/>
      <c r="AZ150" s="48"/>
      <c r="BA150" s="48"/>
      <c r="BB150" s="48"/>
      <c r="BC150" s="48"/>
      <c r="BD150" s="48"/>
      <c r="BE150" s="30"/>
      <c r="BF150" s="30"/>
      <c r="BG150" s="30"/>
      <c r="BH150" s="30"/>
      <c r="BI150" s="30"/>
      <c r="BJ150" s="30"/>
      <c r="BK150" s="30"/>
      <c r="BL150" s="30"/>
      <c r="BT150" s="44"/>
      <c r="BU150" s="44"/>
      <c r="BV150" s="44"/>
      <c r="BW150" s="44"/>
      <c r="BX150" s="44"/>
      <c r="BY150" s="44"/>
      <c r="BZ150" s="44"/>
    </row>
    <row r="151" spans="1:78" ht="33.75" customHeight="1" x14ac:dyDescent="0.25">
      <c r="A151" s="160" t="s">
        <v>73</v>
      </c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52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2"/>
      <c r="AM151" s="52"/>
      <c r="AN151" s="5"/>
      <c r="AO151" s="183" t="s">
        <v>74</v>
      </c>
      <c r="AP151" s="184"/>
      <c r="AQ151" s="184"/>
      <c r="AR151" s="184"/>
      <c r="AS151" s="184"/>
      <c r="AT151" s="184"/>
      <c r="AU151" s="184"/>
      <c r="AV151" s="184"/>
      <c r="AW151" s="184"/>
      <c r="AX151" s="184"/>
      <c r="AY151" s="184"/>
      <c r="AZ151" s="184"/>
      <c r="BA151" s="184"/>
      <c r="BB151" s="184"/>
      <c r="BC151" s="184"/>
      <c r="BD151" s="184"/>
      <c r="BE151" s="184"/>
      <c r="BF151" s="184"/>
      <c r="BG151" s="184"/>
      <c r="BH151" s="31"/>
      <c r="BI151" s="31"/>
      <c r="BJ151" s="31"/>
      <c r="BK151" s="31"/>
      <c r="BL151" s="31"/>
    </row>
    <row r="152" spans="1:78" ht="27.75" customHeight="1" x14ac:dyDescent="0.2">
      <c r="W152" s="191" t="s">
        <v>5</v>
      </c>
      <c r="X152" s="191"/>
      <c r="Y152" s="191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91"/>
      <c r="AM152" s="191"/>
      <c r="AO152" s="189" t="s">
        <v>66</v>
      </c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</row>
    <row r="153" spans="1:78" ht="15.75" customHeight="1" x14ac:dyDescent="0.2">
      <c r="A153" s="190" t="s">
        <v>3</v>
      </c>
      <c r="B153" s="190"/>
      <c r="C153" s="190"/>
      <c r="D153" s="190"/>
      <c r="E153" s="190"/>
      <c r="F153" s="190"/>
    </row>
    <row r="154" spans="1:78" ht="19.5" customHeight="1" x14ac:dyDescent="0.2">
      <c r="A154" s="185" t="s">
        <v>52</v>
      </c>
      <c r="B154" s="185"/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  <c r="V154" s="185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</row>
    <row r="155" spans="1:78" x14ac:dyDescent="0.2">
      <c r="A155" s="35" t="s">
        <v>30</v>
      </c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</row>
    <row r="156" spans="1:78" ht="6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</row>
    <row r="157" spans="1:78" ht="21.75" customHeight="1" x14ac:dyDescent="0.25">
      <c r="A157" s="188" t="s">
        <v>76</v>
      </c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  <c r="V157" s="188"/>
      <c r="W157" s="52"/>
      <c r="X157" s="52"/>
      <c r="Y157" s="52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2"/>
      <c r="AM157" s="52"/>
      <c r="AN157" s="5"/>
      <c r="AO157" s="159" t="s">
        <v>75</v>
      </c>
      <c r="AP157" s="159"/>
      <c r="AQ157" s="159"/>
      <c r="AR157" s="159"/>
      <c r="AS157" s="159"/>
      <c r="AT157" s="159"/>
      <c r="AU157" s="159"/>
      <c r="AV157" s="159"/>
      <c r="AW157" s="159"/>
      <c r="AX157" s="159"/>
      <c r="AY157" s="159"/>
      <c r="AZ157" s="159"/>
      <c r="BA157" s="159"/>
      <c r="BB157" s="159"/>
      <c r="BC157" s="159"/>
      <c r="BD157" s="159"/>
      <c r="BE157" s="159"/>
      <c r="BF157" s="159"/>
      <c r="BG157" s="159"/>
    </row>
    <row r="158" spans="1:78" ht="13.5" customHeight="1" x14ac:dyDescent="0.2">
      <c r="W158" s="192" t="s">
        <v>5</v>
      </c>
      <c r="X158" s="192"/>
      <c r="Y158" s="192"/>
      <c r="Z158" s="193"/>
      <c r="AA158" s="193"/>
      <c r="AB158" s="193"/>
      <c r="AC158" s="193"/>
      <c r="AD158" s="193"/>
      <c r="AE158" s="193"/>
      <c r="AF158" s="193"/>
      <c r="AG158" s="193"/>
      <c r="AH158" s="193"/>
      <c r="AI158" s="193"/>
      <c r="AJ158" s="193"/>
      <c r="AK158" s="193"/>
      <c r="AL158" s="192"/>
      <c r="AM158" s="192"/>
      <c r="AN158" s="34"/>
      <c r="AO158" s="189" t="s">
        <v>66</v>
      </c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</row>
    <row r="159" spans="1:78" ht="15" customHeight="1" x14ac:dyDescent="0.2">
      <c r="A159" s="187">
        <f>AO7</f>
        <v>45650</v>
      </c>
      <c r="B159" s="187"/>
      <c r="C159" s="187"/>
      <c r="D159" s="187"/>
      <c r="E159" s="187"/>
      <c r="F159" s="187"/>
      <c r="G159" s="187"/>
      <c r="H159" s="187"/>
    </row>
    <row r="160" spans="1:78" ht="14.25" customHeight="1" x14ac:dyDescent="0.2">
      <c r="A160" s="186" t="s">
        <v>28</v>
      </c>
      <c r="B160" s="186"/>
      <c r="C160" s="186"/>
      <c r="D160" s="186"/>
      <c r="E160" s="186"/>
      <c r="F160" s="186"/>
      <c r="G160" s="186"/>
      <c r="H160" s="186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1:1" ht="15" customHeight="1" x14ac:dyDescent="0.2">
      <c r="A161" s="1" t="s">
        <v>29</v>
      </c>
    </row>
  </sheetData>
  <mergeCells count="662">
    <mergeCell ref="AW85:BD85"/>
    <mergeCell ref="BE85:BL85"/>
    <mergeCell ref="BE149:BL149"/>
    <mergeCell ref="AW72:BD72"/>
    <mergeCell ref="G42:BL42"/>
    <mergeCell ref="A42:F42"/>
    <mergeCell ref="A149:F149"/>
    <mergeCell ref="G149:Y149"/>
    <mergeCell ref="Z149:AD149"/>
    <mergeCell ref="AE149:AN149"/>
    <mergeCell ref="AO149:AV149"/>
    <mergeCell ref="AW149:BD149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5:BL145"/>
    <mergeCell ref="A146:F146"/>
    <mergeCell ref="G146:Y146"/>
    <mergeCell ref="Z146:AD146"/>
    <mergeCell ref="AE146:AN146"/>
    <mergeCell ref="AO146:AV146"/>
    <mergeCell ref="A143:F143"/>
    <mergeCell ref="G143:Y143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1:BL141"/>
    <mergeCell ref="BE142:BL142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W142:BD142"/>
    <mergeCell ref="Z143:AD143"/>
    <mergeCell ref="AE143:AN143"/>
    <mergeCell ref="AO143:AV143"/>
    <mergeCell ref="AW143:BD143"/>
    <mergeCell ref="AW141:BD141"/>
    <mergeCell ref="BE140:BL140"/>
    <mergeCell ref="D72:AN72"/>
    <mergeCell ref="A72:C72"/>
    <mergeCell ref="A73:C73"/>
    <mergeCell ref="AO72:AV72"/>
    <mergeCell ref="A142:F142"/>
    <mergeCell ref="G142:Y142"/>
    <mergeCell ref="Z142:AD142"/>
    <mergeCell ref="AE142:AN142"/>
    <mergeCell ref="AO142:AV142"/>
    <mergeCell ref="A90:F90"/>
    <mergeCell ref="A115:F115"/>
    <mergeCell ref="A96:F96"/>
    <mergeCell ref="BE72:BL72"/>
    <mergeCell ref="BE73:BL73"/>
    <mergeCell ref="AW73:BD73"/>
    <mergeCell ref="D73:AN73"/>
    <mergeCell ref="A85:C85"/>
    <mergeCell ref="D85:AN85"/>
    <mergeCell ref="AO85:AV85"/>
    <mergeCell ref="A141:F141"/>
    <mergeCell ref="G141:Y141"/>
    <mergeCell ref="Z141:AD141"/>
    <mergeCell ref="AE141:AN141"/>
    <mergeCell ref="AO141:AV141"/>
    <mergeCell ref="A93:F93"/>
    <mergeCell ref="A140:F140"/>
    <mergeCell ref="G140:BD140"/>
    <mergeCell ref="Z121:AD121"/>
    <mergeCell ref="AE121:AN121"/>
    <mergeCell ref="AO121:AV121"/>
    <mergeCell ref="AE123:AN123"/>
    <mergeCell ref="AO123:AV123"/>
    <mergeCell ref="AO73:AV73"/>
    <mergeCell ref="BE115:BL115"/>
    <mergeCell ref="BE118:BL118"/>
    <mergeCell ref="AW118:BD118"/>
    <mergeCell ref="AO118:AV118"/>
    <mergeCell ref="BE116:BL116"/>
    <mergeCell ref="AO97:AV97"/>
    <mergeCell ref="G115:Y115"/>
    <mergeCell ref="Z115:AD115"/>
    <mergeCell ref="AE115:AN115"/>
    <mergeCell ref="AO116:AV116"/>
    <mergeCell ref="AW117:BD117"/>
    <mergeCell ref="A94:F94"/>
    <mergeCell ref="AW98:BD98"/>
    <mergeCell ref="Z98:AD98"/>
    <mergeCell ref="A95:F95"/>
    <mergeCell ref="AE99:AN99"/>
    <mergeCell ref="BE64:BL64"/>
    <mergeCell ref="AW61:BD61"/>
    <mergeCell ref="AW62:BD62"/>
    <mergeCell ref="AW63:BD63"/>
    <mergeCell ref="AW64:BD64"/>
    <mergeCell ref="D63:AN63"/>
    <mergeCell ref="D64:AN64"/>
    <mergeCell ref="AO61:AV61"/>
    <mergeCell ref="AO62:AV62"/>
    <mergeCell ref="AO63:AV63"/>
    <mergeCell ref="AO64:AV64"/>
    <mergeCell ref="D61:AN61"/>
    <mergeCell ref="D62:AN62"/>
    <mergeCell ref="AO99:AV99"/>
    <mergeCell ref="AW99:BD99"/>
    <mergeCell ref="G99:Y99"/>
    <mergeCell ref="G95:Y95"/>
    <mergeCell ref="AW95:BD95"/>
    <mergeCell ref="Z95:AD95"/>
    <mergeCell ref="AO98:AV98"/>
    <mergeCell ref="G96:Y96"/>
    <mergeCell ref="Z96:AD96"/>
    <mergeCell ref="AE96:AN96"/>
    <mergeCell ref="G98:Y98"/>
    <mergeCell ref="AE95:AN95"/>
    <mergeCell ref="AE98:AN98"/>
    <mergeCell ref="G97:Y97"/>
    <mergeCell ref="Z97:AD97"/>
    <mergeCell ref="AE97:AN97"/>
    <mergeCell ref="Z101:AD101"/>
    <mergeCell ref="AE101:AN101"/>
    <mergeCell ref="AO101:AV101"/>
    <mergeCell ref="AO48:AV48"/>
    <mergeCell ref="D81:AN81"/>
    <mergeCell ref="D78:AN79"/>
    <mergeCell ref="D80:AN80"/>
    <mergeCell ref="D86:AN86"/>
    <mergeCell ref="A99:F99"/>
    <mergeCell ref="A97:F97"/>
    <mergeCell ref="BE98:BL98"/>
    <mergeCell ref="AW101:BD101"/>
    <mergeCell ref="BE101:BL101"/>
    <mergeCell ref="G100:Y100"/>
    <mergeCell ref="Z100:AD100"/>
    <mergeCell ref="AE100:AN100"/>
    <mergeCell ref="AO100:AV100"/>
    <mergeCell ref="AW100:BD100"/>
    <mergeCell ref="BE100:BL100"/>
    <mergeCell ref="G101:Y101"/>
    <mergeCell ref="AW97:BD97"/>
    <mergeCell ref="AO94:AV94"/>
    <mergeCell ref="AW94:BD94"/>
    <mergeCell ref="BE97:BL97"/>
    <mergeCell ref="BE94:BL94"/>
    <mergeCell ref="BE95:BL95"/>
    <mergeCell ref="AO96:AV96"/>
    <mergeCell ref="BE93:BL93"/>
    <mergeCell ref="AO95:AV95"/>
    <mergeCell ref="BE96:BL96"/>
    <mergeCell ref="AW96:BD96"/>
    <mergeCell ref="AW90:BD90"/>
    <mergeCell ref="BE91:BL91"/>
    <mergeCell ref="G92:BD92"/>
    <mergeCell ref="BE92:BL92"/>
    <mergeCell ref="G93:Y93"/>
    <mergeCell ref="Z93:AD93"/>
    <mergeCell ref="AE93:AN93"/>
    <mergeCell ref="AO93:AV93"/>
    <mergeCell ref="AW93:BD93"/>
    <mergeCell ref="G91:Y91"/>
    <mergeCell ref="G38:BL38"/>
    <mergeCell ref="BE90:BL90"/>
    <mergeCell ref="AE91:AN91"/>
    <mergeCell ref="AO91:AV91"/>
    <mergeCell ref="AW91:BD91"/>
    <mergeCell ref="BE48:BL48"/>
    <mergeCell ref="A92:F92"/>
    <mergeCell ref="G90:Y90"/>
    <mergeCell ref="Z90:AD90"/>
    <mergeCell ref="AE90:AN90"/>
    <mergeCell ref="AO90:AV90"/>
    <mergeCell ref="A38:F38"/>
    <mergeCell ref="A48:C48"/>
    <mergeCell ref="A49:C49"/>
    <mergeCell ref="AO74:AV74"/>
    <mergeCell ref="D46:AN47"/>
    <mergeCell ref="AW48:BD48"/>
    <mergeCell ref="AW49:BD49"/>
    <mergeCell ref="AW50:BD50"/>
    <mergeCell ref="AW74:BD74"/>
    <mergeCell ref="AW54:BD54"/>
    <mergeCell ref="BE54:BL54"/>
    <mergeCell ref="BE61:BL61"/>
    <mergeCell ref="BE62:BL62"/>
    <mergeCell ref="BE63:BL63"/>
    <mergeCell ref="BE51:BL51"/>
    <mergeCell ref="A160:H160"/>
    <mergeCell ref="A159:H159"/>
    <mergeCell ref="A157:V157"/>
    <mergeCell ref="AO158:BG158"/>
    <mergeCell ref="AO152:BG152"/>
    <mergeCell ref="A153:F153"/>
    <mergeCell ref="AO157:BG157"/>
    <mergeCell ref="W152:AM152"/>
    <mergeCell ref="W158:AM158"/>
    <mergeCell ref="AS21:BC21"/>
    <mergeCell ref="A154:V154"/>
    <mergeCell ref="A88:BL88"/>
    <mergeCell ref="A86:C86"/>
    <mergeCell ref="A78:C79"/>
    <mergeCell ref="A81:C81"/>
    <mergeCell ref="BE46:BL47"/>
    <mergeCell ref="BE49:BL49"/>
    <mergeCell ref="BE50:BL50"/>
    <mergeCell ref="BE74:BL74"/>
    <mergeCell ref="B15:L15"/>
    <mergeCell ref="B13:L13"/>
    <mergeCell ref="AO151:BG151"/>
    <mergeCell ref="T22:W22"/>
    <mergeCell ref="N18:Y18"/>
    <mergeCell ref="N15:AS15"/>
    <mergeCell ref="A24:BL24"/>
    <mergeCell ref="A29:F29"/>
    <mergeCell ref="BD21:BL21"/>
    <mergeCell ref="BE19:BL19"/>
    <mergeCell ref="AO1:BL1"/>
    <mergeCell ref="BE18:BL18"/>
    <mergeCell ref="AO2:BL2"/>
    <mergeCell ref="AO6:BF6"/>
    <mergeCell ref="AO4:BL4"/>
    <mergeCell ref="AO7:AU7"/>
    <mergeCell ref="A10:BL10"/>
    <mergeCell ref="B12:L12"/>
    <mergeCell ref="AO5:BL5"/>
    <mergeCell ref="AA18:AI18"/>
    <mergeCell ref="AO3:BL3"/>
    <mergeCell ref="A44:AZ44"/>
    <mergeCell ref="AK18:BC18"/>
    <mergeCell ref="AK19:BC19"/>
    <mergeCell ref="A22:H22"/>
    <mergeCell ref="A25:BL25"/>
    <mergeCell ref="AA19:AI19"/>
    <mergeCell ref="A35:BL35"/>
    <mergeCell ref="A33:BL33"/>
    <mergeCell ref="B19:L19"/>
    <mergeCell ref="B18:L18"/>
    <mergeCell ref="B16:L16"/>
    <mergeCell ref="AU13:BB13"/>
    <mergeCell ref="A28:F28"/>
    <mergeCell ref="A46:C47"/>
    <mergeCell ref="BE45:BL45"/>
    <mergeCell ref="AW46:BD47"/>
    <mergeCell ref="AO46:AV47"/>
    <mergeCell ref="U21:AD21"/>
    <mergeCell ref="G29:BL29"/>
    <mergeCell ref="AO50:AV50"/>
    <mergeCell ref="AE21:AR21"/>
    <mergeCell ref="I22:S22"/>
    <mergeCell ref="A21:T21"/>
    <mergeCell ref="G37:BL37"/>
    <mergeCell ref="G36:BL36"/>
    <mergeCell ref="A36:F36"/>
    <mergeCell ref="A30:F30"/>
    <mergeCell ref="A32:BL32"/>
    <mergeCell ref="G28:BL28"/>
    <mergeCell ref="AW7:BF7"/>
    <mergeCell ref="N12:AS12"/>
    <mergeCell ref="N13:AS13"/>
    <mergeCell ref="AU16:BB16"/>
    <mergeCell ref="AU15:BB15"/>
    <mergeCell ref="BE78:BL79"/>
    <mergeCell ref="AU12:BB12"/>
    <mergeCell ref="G30:BL30"/>
    <mergeCell ref="A27:BL27"/>
    <mergeCell ref="N19:Y19"/>
    <mergeCell ref="A37:F37"/>
    <mergeCell ref="N16:AS16"/>
    <mergeCell ref="A9:BL9"/>
    <mergeCell ref="BE77:BL77"/>
    <mergeCell ref="A151:X151"/>
    <mergeCell ref="BE99:BL99"/>
    <mergeCell ref="A76:BL76"/>
    <mergeCell ref="A50:C50"/>
    <mergeCell ref="A74:C74"/>
    <mergeCell ref="A80:C80"/>
    <mergeCell ref="D48:AN48"/>
    <mergeCell ref="D49:AN49"/>
    <mergeCell ref="D50:AN50"/>
    <mergeCell ref="D74:AN74"/>
    <mergeCell ref="AO56:AV56"/>
    <mergeCell ref="AO57:AV57"/>
    <mergeCell ref="D54:AN54"/>
    <mergeCell ref="D56:AN56"/>
    <mergeCell ref="D57:AN57"/>
    <mergeCell ref="D53:AN53"/>
    <mergeCell ref="AO49:AV49"/>
    <mergeCell ref="BE86:BL86"/>
    <mergeCell ref="AW78:BD79"/>
    <mergeCell ref="AW80:BD80"/>
    <mergeCell ref="AW81:BD81"/>
    <mergeCell ref="AW86:BD86"/>
    <mergeCell ref="AO78:AV79"/>
    <mergeCell ref="AO80:AV80"/>
    <mergeCell ref="BE81:BL81"/>
    <mergeCell ref="AW53:BD53"/>
    <mergeCell ref="A39:F39"/>
    <mergeCell ref="A40:F40"/>
    <mergeCell ref="G39:BL39"/>
    <mergeCell ref="G40:BL40"/>
    <mergeCell ref="A51:C51"/>
    <mergeCell ref="D51:AN51"/>
    <mergeCell ref="AO51:AV51"/>
    <mergeCell ref="A41:F41"/>
    <mergeCell ref="AW51:BD51"/>
    <mergeCell ref="G41:BL41"/>
    <mergeCell ref="BE55:BL55"/>
    <mergeCell ref="A54:C54"/>
    <mergeCell ref="A52:C52"/>
    <mergeCell ref="D52:AN52"/>
    <mergeCell ref="AO52:AV52"/>
    <mergeCell ref="AW52:BD52"/>
    <mergeCell ref="BE52:BL52"/>
    <mergeCell ref="A53:C53"/>
    <mergeCell ref="BE53:BL53"/>
    <mergeCell ref="AO53:AV53"/>
    <mergeCell ref="A55:C55"/>
    <mergeCell ref="D55:AN55"/>
    <mergeCell ref="AO55:AV55"/>
    <mergeCell ref="AO81:AV81"/>
    <mergeCell ref="AO86:AV86"/>
    <mergeCell ref="AW55:BD55"/>
    <mergeCell ref="A61:C61"/>
    <mergeCell ref="A62:C62"/>
    <mergeCell ref="A63:C63"/>
    <mergeCell ref="A64:C64"/>
    <mergeCell ref="A103:F103"/>
    <mergeCell ref="A91:F91"/>
    <mergeCell ref="A101:F101"/>
    <mergeCell ref="A100:F100"/>
    <mergeCell ref="A98:F98"/>
    <mergeCell ref="AO54:AV54"/>
    <mergeCell ref="Z91:AD91"/>
    <mergeCell ref="G94:Y94"/>
    <mergeCell ref="Z94:AD94"/>
    <mergeCell ref="AE94:AN94"/>
    <mergeCell ref="D60:AN60"/>
    <mergeCell ref="A56:C56"/>
    <mergeCell ref="A57:C57"/>
    <mergeCell ref="A58:C58"/>
    <mergeCell ref="A59:C59"/>
    <mergeCell ref="A60:C60"/>
    <mergeCell ref="BE80:BL80"/>
    <mergeCell ref="A82:C82"/>
    <mergeCell ref="BE82:BL82"/>
    <mergeCell ref="AO58:AV58"/>
    <mergeCell ref="AW56:BD56"/>
    <mergeCell ref="AW57:BD57"/>
    <mergeCell ref="AW58:BD58"/>
    <mergeCell ref="AW59:BD59"/>
    <mergeCell ref="AW60:BD60"/>
    <mergeCell ref="D59:AN59"/>
    <mergeCell ref="A102:F102"/>
    <mergeCell ref="G102:BL102"/>
    <mergeCell ref="BE56:BL56"/>
    <mergeCell ref="BE57:BL57"/>
    <mergeCell ref="BE58:BL58"/>
    <mergeCell ref="BE59:BL59"/>
    <mergeCell ref="BE60:BL60"/>
    <mergeCell ref="D58:AN58"/>
    <mergeCell ref="BE83:BL83"/>
    <mergeCell ref="Z99:AD99"/>
    <mergeCell ref="A83:C83"/>
    <mergeCell ref="D82:AN82"/>
    <mergeCell ref="D83:AN83"/>
    <mergeCell ref="AO82:AV82"/>
    <mergeCell ref="AO83:AV83"/>
    <mergeCell ref="AW82:BD82"/>
    <mergeCell ref="AW83:BD83"/>
    <mergeCell ref="G103:Y103"/>
    <mergeCell ref="Z103:AD103"/>
    <mergeCell ref="AE103:AN103"/>
    <mergeCell ref="AO103:AV103"/>
    <mergeCell ref="AW103:BD103"/>
    <mergeCell ref="BE103:BL103"/>
    <mergeCell ref="BE105:BL105"/>
    <mergeCell ref="A104:F104"/>
    <mergeCell ref="G104:Y104"/>
    <mergeCell ref="Z104:AD104"/>
    <mergeCell ref="AE104:AN104"/>
    <mergeCell ref="AO104:AV104"/>
    <mergeCell ref="AW104:BD104"/>
    <mergeCell ref="BE104:BL104"/>
    <mergeCell ref="A105:F105"/>
    <mergeCell ref="G105:Y105"/>
    <mergeCell ref="BE117:BL117"/>
    <mergeCell ref="Z117:AD117"/>
    <mergeCell ref="AE117:AN117"/>
    <mergeCell ref="AO117:AV117"/>
    <mergeCell ref="AW116:BD116"/>
    <mergeCell ref="AW119:BD119"/>
    <mergeCell ref="BE119:BL119"/>
    <mergeCell ref="G118:Y118"/>
    <mergeCell ref="A118:F118"/>
    <mergeCell ref="A119:F119"/>
    <mergeCell ref="Z119:AD119"/>
    <mergeCell ref="AE119:AN119"/>
    <mergeCell ref="AE118:AN118"/>
    <mergeCell ref="Z118:AD118"/>
    <mergeCell ref="G119:Y119"/>
    <mergeCell ref="Z105:AD105"/>
    <mergeCell ref="AE105:AN105"/>
    <mergeCell ref="AO105:AV105"/>
    <mergeCell ref="AW105:BD105"/>
    <mergeCell ref="G107:Y107"/>
    <mergeCell ref="Z107:AD107"/>
    <mergeCell ref="AE107:AN107"/>
    <mergeCell ref="AO107:AV107"/>
    <mergeCell ref="G122:Y122"/>
    <mergeCell ref="A121:F121"/>
    <mergeCell ref="G121:Y121"/>
    <mergeCell ref="BE106:BL106"/>
    <mergeCell ref="A106:F106"/>
    <mergeCell ref="G106:Y106"/>
    <mergeCell ref="Z106:AD106"/>
    <mergeCell ref="AE106:AN106"/>
    <mergeCell ref="AO106:AV106"/>
    <mergeCell ref="AW106:BD106"/>
    <mergeCell ref="A117:F117"/>
    <mergeCell ref="G117:Y117"/>
    <mergeCell ref="A116:F116"/>
    <mergeCell ref="Z116:AD116"/>
    <mergeCell ref="AE116:AN116"/>
    <mergeCell ref="G123:Y123"/>
    <mergeCell ref="A120:F120"/>
    <mergeCell ref="G120:Y120"/>
    <mergeCell ref="Z120:AD120"/>
    <mergeCell ref="AE120:AN120"/>
    <mergeCell ref="AW120:BD120"/>
    <mergeCell ref="AW121:BD121"/>
    <mergeCell ref="AE125:AN125"/>
    <mergeCell ref="G116:Y116"/>
    <mergeCell ref="AO115:AV115"/>
    <mergeCell ref="G109:Y109"/>
    <mergeCell ref="Z109:AD109"/>
    <mergeCell ref="Z112:AD112"/>
    <mergeCell ref="AO120:AV120"/>
    <mergeCell ref="Z123:AD123"/>
    <mergeCell ref="AE109:AN109"/>
    <mergeCell ref="BE114:BL114"/>
    <mergeCell ref="BE110:BL110"/>
    <mergeCell ref="Z127:AD127"/>
    <mergeCell ref="G126:Y126"/>
    <mergeCell ref="G124:Y124"/>
    <mergeCell ref="G125:Y125"/>
    <mergeCell ref="Z122:AD122"/>
    <mergeCell ref="AW112:BD112"/>
    <mergeCell ref="AW115:BD115"/>
    <mergeCell ref="Z108:AD108"/>
    <mergeCell ref="AE108:AN108"/>
    <mergeCell ref="A110:F110"/>
    <mergeCell ref="BE107:BL107"/>
    <mergeCell ref="BE108:BL108"/>
    <mergeCell ref="AW114:BD114"/>
    <mergeCell ref="AW109:BD109"/>
    <mergeCell ref="AE112:AN112"/>
    <mergeCell ref="AO112:AV112"/>
    <mergeCell ref="AO109:AV109"/>
    <mergeCell ref="Z114:AD114"/>
    <mergeCell ref="AE114:AN114"/>
    <mergeCell ref="A111:F111"/>
    <mergeCell ref="G111:BD111"/>
    <mergeCell ref="A107:F107"/>
    <mergeCell ref="AW107:BD107"/>
    <mergeCell ref="AW113:BD113"/>
    <mergeCell ref="A109:F109"/>
    <mergeCell ref="A108:F108"/>
    <mergeCell ref="G108:Y108"/>
    <mergeCell ref="BE120:BL120"/>
    <mergeCell ref="Z124:AD124"/>
    <mergeCell ref="Z125:AD125"/>
    <mergeCell ref="A122:F122"/>
    <mergeCell ref="G110:Y110"/>
    <mergeCell ref="Z110:AD110"/>
    <mergeCell ref="AE110:AN110"/>
    <mergeCell ref="AO110:AV110"/>
    <mergeCell ref="A114:F114"/>
    <mergeCell ref="G114:Y114"/>
    <mergeCell ref="AO129:AV129"/>
    <mergeCell ref="BE129:BL129"/>
    <mergeCell ref="BE127:BL127"/>
    <mergeCell ref="AW126:BD126"/>
    <mergeCell ref="BE126:BL126"/>
    <mergeCell ref="BE125:BL125"/>
    <mergeCell ref="BE128:BL128"/>
    <mergeCell ref="AW127:BD127"/>
    <mergeCell ref="AW128:BD128"/>
    <mergeCell ref="AW125:BD125"/>
    <mergeCell ref="AW122:BD122"/>
    <mergeCell ref="AW123:BD123"/>
    <mergeCell ref="AW124:BD124"/>
    <mergeCell ref="BE122:BL122"/>
    <mergeCell ref="BE123:BL123"/>
    <mergeCell ref="BE124:BL124"/>
    <mergeCell ref="A84:C84"/>
    <mergeCell ref="Z126:AD126"/>
    <mergeCell ref="G127:Y127"/>
    <mergeCell ref="BE121:BL121"/>
    <mergeCell ref="BE111:BL111"/>
    <mergeCell ref="A112:F112"/>
    <mergeCell ref="G112:Y112"/>
    <mergeCell ref="AW110:BD110"/>
    <mergeCell ref="AO125:AV125"/>
    <mergeCell ref="AO126:AV126"/>
    <mergeCell ref="A71:C71"/>
    <mergeCell ref="D71:AN71"/>
    <mergeCell ref="AO59:AV59"/>
    <mergeCell ref="AO60:AV60"/>
    <mergeCell ref="AW70:BD70"/>
    <mergeCell ref="AW71:BD71"/>
    <mergeCell ref="A70:C70"/>
    <mergeCell ref="D70:AN70"/>
    <mergeCell ref="AO70:AV70"/>
    <mergeCell ref="AO71:AV71"/>
    <mergeCell ref="AO114:AV114"/>
    <mergeCell ref="AO108:AV108"/>
    <mergeCell ref="AW108:BD108"/>
    <mergeCell ref="AO119:AV119"/>
    <mergeCell ref="G130:BD130"/>
    <mergeCell ref="AE127:AN127"/>
    <mergeCell ref="AE122:AN122"/>
    <mergeCell ref="AO122:AV122"/>
    <mergeCell ref="AO124:AV124"/>
    <mergeCell ref="AW129:BD129"/>
    <mergeCell ref="D84:AN84"/>
    <mergeCell ref="AO84:AV84"/>
    <mergeCell ref="AW84:BD84"/>
    <mergeCell ref="Z129:AD129"/>
    <mergeCell ref="BE84:BL84"/>
    <mergeCell ref="A123:F123"/>
    <mergeCell ref="AE124:AN124"/>
    <mergeCell ref="A129:F129"/>
    <mergeCell ref="A128:F128"/>
    <mergeCell ref="AE126:AN126"/>
    <mergeCell ref="BE130:BL130"/>
    <mergeCell ref="A131:F131"/>
    <mergeCell ref="G131:Y131"/>
    <mergeCell ref="G128:Y128"/>
    <mergeCell ref="Z128:AD128"/>
    <mergeCell ref="BE131:BL131"/>
    <mergeCell ref="AE129:AN129"/>
    <mergeCell ref="AE128:AN128"/>
    <mergeCell ref="AO128:AV128"/>
    <mergeCell ref="AO131:AV131"/>
    <mergeCell ref="AW133:BD133"/>
    <mergeCell ref="G129:Y129"/>
    <mergeCell ref="A124:F124"/>
    <mergeCell ref="AW132:BD132"/>
    <mergeCell ref="A125:F125"/>
    <mergeCell ref="A126:F126"/>
    <mergeCell ref="A127:F127"/>
    <mergeCell ref="A130:F130"/>
    <mergeCell ref="AW131:BD131"/>
    <mergeCell ref="AO127:AV127"/>
    <mergeCell ref="A132:F132"/>
    <mergeCell ref="G132:Y132"/>
    <mergeCell ref="Z132:AD132"/>
    <mergeCell ref="AE132:AN132"/>
    <mergeCell ref="AO132:AV132"/>
    <mergeCell ref="Z131:AD131"/>
    <mergeCell ref="AE131:AN131"/>
    <mergeCell ref="BE132:BL132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BE136:BL136"/>
    <mergeCell ref="A135:F135"/>
    <mergeCell ref="G135:Y135"/>
    <mergeCell ref="Z135:AD135"/>
    <mergeCell ref="AE135:AN135"/>
    <mergeCell ref="AO135:AV135"/>
    <mergeCell ref="AW135:BD135"/>
    <mergeCell ref="A136:F136"/>
    <mergeCell ref="G136:Y136"/>
    <mergeCell ref="Z136:AD136"/>
    <mergeCell ref="AE136:AN136"/>
    <mergeCell ref="AO136:AV136"/>
    <mergeCell ref="G133:Y133"/>
    <mergeCell ref="Z133:AD133"/>
    <mergeCell ref="AE133:AN133"/>
    <mergeCell ref="AO133:AV133"/>
    <mergeCell ref="A137:F137"/>
    <mergeCell ref="G137:Y137"/>
    <mergeCell ref="Z137:AD137"/>
    <mergeCell ref="AE137:AN137"/>
    <mergeCell ref="AO137:AV137"/>
    <mergeCell ref="AW137:BD137"/>
    <mergeCell ref="A138:F138"/>
    <mergeCell ref="G138:Y138"/>
    <mergeCell ref="Z138:AD138"/>
    <mergeCell ref="AE138:AN138"/>
    <mergeCell ref="AO138:AV138"/>
    <mergeCell ref="AW138:BD138"/>
    <mergeCell ref="A139:F139"/>
    <mergeCell ref="G139:Y139"/>
    <mergeCell ref="Z139:AD139"/>
    <mergeCell ref="AE139:AN139"/>
    <mergeCell ref="AO139:AV139"/>
    <mergeCell ref="AW139:BD139"/>
    <mergeCell ref="AO65:AV65"/>
    <mergeCell ref="AO66:AV66"/>
    <mergeCell ref="AO67:AV67"/>
    <mergeCell ref="AO68:AV68"/>
    <mergeCell ref="AO69:AV69"/>
    <mergeCell ref="BE139:BL139"/>
    <mergeCell ref="BE137:BL137"/>
    <mergeCell ref="BE138:BL138"/>
    <mergeCell ref="BE135:BL135"/>
    <mergeCell ref="AW136:BD136"/>
    <mergeCell ref="D65:AN65"/>
    <mergeCell ref="D66:AN66"/>
    <mergeCell ref="D67:AN67"/>
    <mergeCell ref="D68:AN68"/>
    <mergeCell ref="D69:AN69"/>
    <mergeCell ref="A65:C65"/>
    <mergeCell ref="A66:C66"/>
    <mergeCell ref="A67:C67"/>
    <mergeCell ref="A68:C68"/>
    <mergeCell ref="A69:C69"/>
    <mergeCell ref="A113:F113"/>
    <mergeCell ref="G113:Y113"/>
    <mergeCell ref="Z113:AD113"/>
    <mergeCell ref="AE113:AN113"/>
    <mergeCell ref="AO113:AV113"/>
    <mergeCell ref="BE65:BL65"/>
    <mergeCell ref="BE66:BL66"/>
    <mergeCell ref="BE67:BL67"/>
    <mergeCell ref="BE68:BL68"/>
    <mergeCell ref="BE69:BL69"/>
    <mergeCell ref="BE113:BL113"/>
    <mergeCell ref="AW65:BD65"/>
    <mergeCell ref="AW66:BD66"/>
    <mergeCell ref="AW67:BD67"/>
    <mergeCell ref="AW68:BD68"/>
    <mergeCell ref="AW69:BD69"/>
    <mergeCell ref="BE70:BL70"/>
    <mergeCell ref="BE71:BL71"/>
    <mergeCell ref="BE109:BL109"/>
    <mergeCell ref="BE112:BL112"/>
  </mergeCells>
  <phoneticPr fontId="0" type="noConversion"/>
  <conditionalFormatting sqref="D74 G89:G150">
    <cfRule type="cellIs" dxfId="58" priority="444" stopIfTrue="1" operator="equal">
      <formula>#REF!</formula>
    </cfRule>
  </conditionalFormatting>
  <conditionalFormatting sqref="A89:F150">
    <cfRule type="cellIs" dxfId="57" priority="445" stopIfTrue="1" operator="equal">
      <formula>0</formula>
    </cfRule>
  </conditionalFormatting>
  <conditionalFormatting sqref="G119:G121 G107:G108 D49:D55 D70 D72">
    <cfRule type="cellIs" dxfId="56" priority="617" stopIfTrue="1" operator="equal">
      <formula>#REF!</formula>
    </cfRule>
  </conditionalFormatting>
  <conditionalFormatting sqref="G90 G95 G116 G133 G143">
    <cfRule type="cellIs" dxfId="55" priority="689" stopIfTrue="1" operator="equal">
      <formula>#REF!</formula>
    </cfRule>
  </conditionalFormatting>
  <conditionalFormatting sqref="G109 G105:G106 G97 G135 G145">
    <cfRule type="cellIs" dxfId="54" priority="796" stopIfTrue="1" operator="equal">
      <formula>#REF!</formula>
    </cfRule>
  </conditionalFormatting>
  <conditionalFormatting sqref="G99 G96:G97 G137 G134:G135 G147 G144:G145">
    <cfRule type="cellIs" dxfId="53" priority="861" stopIfTrue="1" operator="equal">
      <formula>#REF!</formula>
    </cfRule>
  </conditionalFormatting>
  <conditionalFormatting sqref="G96:G99 G134:G137 G144:G147">
    <cfRule type="cellIs" dxfId="52" priority="337" stopIfTrue="1" operator="equal">
      <formula>#REF!</formula>
    </cfRule>
  </conditionalFormatting>
  <conditionalFormatting sqref="D49:D55 D70 D72">
    <cfRule type="cellIs" dxfId="51" priority="336" stopIfTrue="1" operator="equal">
      <formula>#REF!</formula>
    </cfRule>
  </conditionalFormatting>
  <conditionalFormatting sqref="G100 G138 G148">
    <cfRule type="cellIs" dxfId="50" priority="314" stopIfTrue="1" operator="equal">
      <formula>#REF!</formula>
    </cfRule>
  </conditionalFormatting>
  <conditionalFormatting sqref="G93:G95 G115">
    <cfRule type="cellIs" dxfId="49" priority="199" stopIfTrue="1" operator="equal">
      <formula>$G92</formula>
    </cfRule>
  </conditionalFormatting>
  <conditionalFormatting sqref="G95 G114">
    <cfRule type="cellIs" dxfId="48" priority="198" stopIfTrue="1" operator="equal">
      <formula>$G93</formula>
    </cfRule>
  </conditionalFormatting>
  <conditionalFormatting sqref="G95">
    <cfRule type="cellIs" dxfId="47" priority="193" stopIfTrue="1" operator="equal">
      <formula>$G92</formula>
    </cfRule>
  </conditionalFormatting>
  <conditionalFormatting sqref="G100 G121">
    <cfRule type="cellIs" dxfId="46" priority="191" stopIfTrue="1" operator="equal">
      <formula>$G93</formula>
    </cfRule>
  </conditionalFormatting>
  <conditionalFormatting sqref="G98">
    <cfRule type="cellIs" dxfId="45" priority="190" stopIfTrue="1" operator="equal">
      <formula>$G93</formula>
    </cfRule>
  </conditionalFormatting>
  <conditionalFormatting sqref="G91:G92">
    <cfRule type="cellIs" dxfId="44" priority="189" stopIfTrue="1" operator="equal">
      <formula>$G90</formula>
    </cfRule>
  </conditionalFormatting>
  <conditionalFormatting sqref="G94:L94">
    <cfRule type="cellIs" dxfId="43" priority="186" stopIfTrue="1" operator="equal">
      <formula>$G93</formula>
    </cfRule>
  </conditionalFormatting>
  <conditionalFormatting sqref="G94">
    <cfRule type="cellIs" dxfId="42" priority="185" stopIfTrue="1" operator="equal">
      <formula>$G92</formula>
    </cfRule>
  </conditionalFormatting>
  <conditionalFormatting sqref="G95">
    <cfRule type="cellIs" dxfId="41" priority="177" stopIfTrue="1" operator="equal">
      <formula>$G97</formula>
    </cfRule>
  </conditionalFormatting>
  <conditionalFormatting sqref="G97">
    <cfRule type="cellIs" dxfId="40" priority="175" stopIfTrue="1" operator="equal">
      <formula>$G90</formula>
    </cfRule>
  </conditionalFormatting>
  <conditionalFormatting sqref="G95">
    <cfRule type="cellIs" dxfId="39" priority="171" stopIfTrue="1" operator="equal">
      <formula>$G91</formula>
    </cfRule>
  </conditionalFormatting>
  <conditionalFormatting sqref="G119 G107">
    <cfRule type="cellIs" dxfId="38" priority="96" stopIfTrue="1" operator="equal">
      <formula>#REF!</formula>
    </cfRule>
  </conditionalFormatting>
  <conditionalFormatting sqref="G119 G107">
    <cfRule type="cellIs" dxfId="37" priority="94" stopIfTrue="1" operator="equal">
      <formula>#REF!</formula>
    </cfRule>
  </conditionalFormatting>
  <conditionalFormatting sqref="G104">
    <cfRule type="cellIs" dxfId="36" priority="92" stopIfTrue="1" operator="equal">
      <formula>$G102</formula>
    </cfRule>
  </conditionalFormatting>
  <conditionalFormatting sqref="G102:G103 H103:L103">
    <cfRule type="cellIs" dxfId="35" priority="90" stopIfTrue="1" operator="equal">
      <formula>$G101</formula>
    </cfRule>
  </conditionalFormatting>
  <conditionalFormatting sqref="G104:L104">
    <cfRule type="cellIs" dxfId="34" priority="89" stopIfTrue="1" operator="equal">
      <formula>$G103</formula>
    </cfRule>
  </conditionalFormatting>
  <conditionalFormatting sqref="G109">
    <cfRule type="cellIs" dxfId="33" priority="87" stopIfTrue="1" operator="equal">
      <formula>$G103</formula>
    </cfRule>
  </conditionalFormatting>
  <conditionalFormatting sqref="G105:G106">
    <cfRule type="cellIs" dxfId="32" priority="85" stopIfTrue="1" operator="equal">
      <formula>$G101</formula>
    </cfRule>
  </conditionalFormatting>
  <conditionalFormatting sqref="G108">
    <cfRule type="cellIs" dxfId="31" priority="84" stopIfTrue="1" operator="equal">
      <formula>$G104</formula>
    </cfRule>
  </conditionalFormatting>
  <conditionalFormatting sqref="G107">
    <cfRule type="cellIs" dxfId="30" priority="74" stopIfTrue="1" operator="equal">
      <formula>$G103</formula>
    </cfRule>
  </conditionalFormatting>
  <conditionalFormatting sqref="H112:L113 G111:G113">
    <cfRule type="cellIs" dxfId="29" priority="58" stopIfTrue="1" operator="equal">
      <formula>$G110</formula>
    </cfRule>
  </conditionalFormatting>
  <conditionalFormatting sqref="G117:G118">
    <cfRule type="cellIs" dxfId="28" priority="51" stopIfTrue="1" operator="equal">
      <formula>$G110</formula>
    </cfRule>
  </conditionalFormatting>
  <conditionalFormatting sqref="G117:G118">
    <cfRule type="cellIs" dxfId="27" priority="906" stopIfTrue="1" operator="equal">
      <formula>$G106</formula>
    </cfRule>
  </conditionalFormatting>
  <conditionalFormatting sqref="G119">
    <cfRule type="cellIs" dxfId="26" priority="42" stopIfTrue="1" operator="equal">
      <formula>$G110</formula>
    </cfRule>
  </conditionalFormatting>
  <conditionalFormatting sqref="G131:G133">
    <cfRule type="cellIs" dxfId="25" priority="32" stopIfTrue="1" operator="equal">
      <formula>$G130</formula>
    </cfRule>
  </conditionalFormatting>
  <conditionalFormatting sqref="G133">
    <cfRule type="cellIs" dxfId="24" priority="31" stopIfTrue="1" operator="equal">
      <formula>$G131</formula>
    </cfRule>
  </conditionalFormatting>
  <conditionalFormatting sqref="G133">
    <cfRule type="cellIs" dxfId="23" priority="30" stopIfTrue="1" operator="equal">
      <formula>$G130</formula>
    </cfRule>
  </conditionalFormatting>
  <conditionalFormatting sqref="G138">
    <cfRule type="cellIs" dxfId="22" priority="29" stopIfTrue="1" operator="equal">
      <formula>$G131</formula>
    </cfRule>
  </conditionalFormatting>
  <conditionalFormatting sqref="G136">
    <cfRule type="cellIs" dxfId="21" priority="28" stopIfTrue="1" operator="equal">
      <formula>$G131</formula>
    </cfRule>
  </conditionalFormatting>
  <conditionalFormatting sqref="G130">
    <cfRule type="cellIs" dxfId="20" priority="27" stopIfTrue="1" operator="equal">
      <formula>$G129</formula>
    </cfRule>
  </conditionalFormatting>
  <conditionalFormatting sqref="G132:L132">
    <cfRule type="cellIs" dxfId="19" priority="26" stopIfTrue="1" operator="equal">
      <formula>$G131</formula>
    </cfRule>
  </conditionalFormatting>
  <conditionalFormatting sqref="G132">
    <cfRule type="cellIs" dxfId="18" priority="25" stopIfTrue="1" operator="equal">
      <formula>$G130</formula>
    </cfRule>
  </conditionalFormatting>
  <conditionalFormatting sqref="G133">
    <cfRule type="cellIs" dxfId="17" priority="24" stopIfTrue="1" operator="equal">
      <formula>$G135</formula>
    </cfRule>
  </conditionalFormatting>
  <conditionalFormatting sqref="G135">
    <cfRule type="cellIs" dxfId="16" priority="23" stopIfTrue="1" operator="equal">
      <formula>$G128</formula>
    </cfRule>
  </conditionalFormatting>
  <conditionalFormatting sqref="G133">
    <cfRule type="cellIs" dxfId="15" priority="22" stopIfTrue="1" operator="equal">
      <formula>$G129</formula>
    </cfRule>
  </conditionalFormatting>
  <conditionalFormatting sqref="G141:G143">
    <cfRule type="cellIs" dxfId="14" priority="14" stopIfTrue="1" operator="equal">
      <formula>$G140</formula>
    </cfRule>
  </conditionalFormatting>
  <conditionalFormatting sqref="G143">
    <cfRule type="cellIs" dxfId="13" priority="13" stopIfTrue="1" operator="equal">
      <formula>$G141</formula>
    </cfRule>
  </conditionalFormatting>
  <conditionalFormatting sqref="G143">
    <cfRule type="cellIs" dxfId="12" priority="12" stopIfTrue="1" operator="equal">
      <formula>$G140</formula>
    </cfRule>
  </conditionalFormatting>
  <conditionalFormatting sqref="G148">
    <cfRule type="cellIs" dxfId="11" priority="11" stopIfTrue="1" operator="equal">
      <formula>$G141</formula>
    </cfRule>
  </conditionalFormatting>
  <conditionalFormatting sqref="G146">
    <cfRule type="cellIs" dxfId="10" priority="10" stopIfTrue="1" operator="equal">
      <formula>$G141</formula>
    </cfRule>
  </conditionalFormatting>
  <conditionalFormatting sqref="G140">
    <cfRule type="cellIs" dxfId="9" priority="9" stopIfTrue="1" operator="equal">
      <formula>$G139</formula>
    </cfRule>
  </conditionalFormatting>
  <conditionalFormatting sqref="G142:L142">
    <cfRule type="cellIs" dxfId="8" priority="8" stopIfTrue="1" operator="equal">
      <formula>$G141</formula>
    </cfRule>
  </conditionalFormatting>
  <conditionalFormatting sqref="G142">
    <cfRule type="cellIs" dxfId="7" priority="7" stopIfTrue="1" operator="equal">
      <formula>$G140</formula>
    </cfRule>
  </conditionalFormatting>
  <conditionalFormatting sqref="G143">
    <cfRule type="cellIs" dxfId="6" priority="6" stopIfTrue="1" operator="equal">
      <formula>$G145</formula>
    </cfRule>
  </conditionalFormatting>
  <conditionalFormatting sqref="G145">
    <cfRule type="cellIs" dxfId="5" priority="5" stopIfTrue="1" operator="equal">
      <formula>$G138</formula>
    </cfRule>
  </conditionalFormatting>
  <conditionalFormatting sqref="G143">
    <cfRule type="cellIs" dxfId="4" priority="4" stopIfTrue="1" operator="equal">
      <formula>$G139</formula>
    </cfRule>
  </conditionalFormatting>
  <conditionalFormatting sqref="G120">
    <cfRule type="cellIs" dxfId="3" priority="909" stopIfTrue="1" operator="equal">
      <formula>$G112</formula>
    </cfRule>
  </conditionalFormatting>
  <conditionalFormatting sqref="G113">
    <cfRule type="cellIs" dxfId="2" priority="3" stopIfTrue="1" operator="equal">
      <formula>$G112</formula>
    </cfRule>
  </conditionalFormatting>
  <conditionalFormatting sqref="G113:L113">
    <cfRule type="cellIs" dxfId="1" priority="2" stopIfTrue="1" operator="equal">
      <formula>$G112</formula>
    </cfRule>
  </conditionalFormatting>
  <conditionalFormatting sqref="G113">
    <cfRule type="cellIs" dxfId="0" priority="1" stopIfTrue="1" operator="equal">
      <formula>$G111</formula>
    </cfRule>
  </conditionalFormatting>
  <pageMargins left="0.11811023622047245" right="0.11811023622047245" top="0.19685039370078741" bottom="0.19685039370078741" header="0" footer="0"/>
  <pageSetup paperSize="9" scale="75" fitToHeight="500" orientation="landscape" r:id="rId1"/>
  <headerFooter alignWithMargins="0"/>
  <rowBreaks count="5" manualBreakCount="5">
    <brk id="37" max="64" man="1"/>
    <brk id="71" max="64" man="1"/>
    <brk id="104" max="64" man="1"/>
    <brk id="124" max="64" man="1"/>
    <brk id="14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1417670</vt:lpstr>
      <vt:lpstr>'1417670'!Область_друку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2024-12-18T14:06:16Z</cp:lastPrinted>
  <dcterms:created xsi:type="dcterms:W3CDTF">2016-08-15T09:54:21Z</dcterms:created>
  <dcterms:modified xsi:type="dcterms:W3CDTF">2025-01-13T13:36:04Z</dcterms:modified>
</cp:coreProperties>
</file>