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КІ\"/>
    </mc:Choice>
  </mc:AlternateContent>
  <bookViews>
    <workbookView xWindow="480" yWindow="135" windowWidth="20730" windowHeight="11760"/>
  </bookViews>
  <sheets>
    <sheet name="1417670" sheetId="2" r:id="rId1"/>
  </sheets>
  <definedNames>
    <definedName name="_xlnm.Print_Area" localSheetId="0">'1417670'!$A$1:$BM$128</definedName>
  </definedNames>
  <calcPr calcId="152511"/>
</workbook>
</file>

<file path=xl/calcChain.xml><?xml version="1.0" encoding="utf-8"?>
<calcChain xmlns="http://schemas.openxmlformats.org/spreadsheetml/2006/main">
  <c r="AW54" i="2" l="1"/>
  <c r="AW51" i="2"/>
  <c r="AW92" i="2"/>
  <c r="AW98" i="2" s="1"/>
  <c r="BE98" i="2" s="1"/>
  <c r="AW115" i="2"/>
  <c r="BE115" i="2"/>
  <c r="AW101" i="2"/>
  <c r="AW116" i="2" s="1"/>
  <c r="BE116" i="2" s="1"/>
  <c r="AW104" i="2"/>
  <c r="BE104" i="2"/>
  <c r="AW105" i="2"/>
  <c r="BE105" i="2"/>
  <c r="AW102" i="2"/>
  <c r="AW108" i="2" s="1"/>
  <c r="BE108" i="2" s="1"/>
  <c r="BE60" i="2"/>
  <c r="BE61" i="2"/>
  <c r="BE62" i="2"/>
  <c r="BE63" i="2"/>
  <c r="AW110" i="2"/>
  <c r="BE110" i="2" s="1"/>
  <c r="AW94" i="2"/>
  <c r="BE94" i="2"/>
  <c r="AW112" i="2"/>
  <c r="BE112" i="2"/>
  <c r="AW111" i="2"/>
  <c r="BE111" i="2"/>
  <c r="AW114" i="2"/>
  <c r="BE114" i="2" s="1"/>
  <c r="AW113" i="2"/>
  <c r="BE113" i="2"/>
  <c r="BD116" i="2"/>
  <c r="BC116" i="2"/>
  <c r="BB116" i="2"/>
  <c r="BA116" i="2"/>
  <c r="AZ116" i="2"/>
  <c r="AY116" i="2"/>
  <c r="AX116" i="2"/>
  <c r="BT116" i="2"/>
  <c r="BD98" i="2"/>
  <c r="BC98" i="2"/>
  <c r="BB98" i="2"/>
  <c r="BA98" i="2"/>
  <c r="AZ98" i="2"/>
  <c r="AY98" i="2"/>
  <c r="AX98" i="2"/>
  <c r="BE56" i="2"/>
  <c r="BE57" i="2"/>
  <c r="BE58" i="2"/>
  <c r="BE59" i="2"/>
  <c r="BE55" i="2"/>
  <c r="BE52" i="2"/>
  <c r="BE53" i="2"/>
  <c r="BE49" i="2"/>
  <c r="BE48" i="2" s="1"/>
  <c r="AW71" i="2"/>
  <c r="BV71" i="2"/>
  <c r="AW83" i="2"/>
  <c r="BE83" i="2"/>
  <c r="AW48" i="2"/>
  <c r="AW64" i="2" s="1"/>
  <c r="BT64" i="2"/>
  <c r="BV64" i="2"/>
  <c r="BE85" i="2"/>
  <c r="AX89" i="2"/>
  <c r="AY89" i="2"/>
  <c r="AZ89" i="2"/>
  <c r="BA89" i="2"/>
  <c r="BB89" i="2"/>
  <c r="BC89" i="2"/>
  <c r="BD89" i="2"/>
  <c r="A126" i="2"/>
  <c r="AW87" i="2"/>
  <c r="BE87" i="2"/>
  <c r="BE71" i="2"/>
  <c r="AW82" i="2"/>
  <c r="AW89" i="2" s="1"/>
  <c r="BE89" i="2" s="1"/>
  <c r="BE82" i="2"/>
  <c r="BE101" i="2"/>
  <c r="AW50" i="2"/>
  <c r="BE51" i="2"/>
  <c r="BE50" i="2" s="1"/>
  <c r="AW72" i="2"/>
  <c r="BE72" i="2"/>
  <c r="BE54" i="2"/>
  <c r="AW73" i="2"/>
  <c r="BE73" i="2" s="1"/>
  <c r="BE64" i="2" l="1"/>
  <c r="I23" i="2"/>
  <c r="U22" i="2" s="1"/>
  <c r="AW96" i="2"/>
  <c r="BE96" i="2" s="1"/>
  <c r="BE92" i="2"/>
  <c r="AW74" i="2"/>
  <c r="BE74" i="2" s="1"/>
  <c r="AW107" i="2"/>
  <c r="BE107" i="2" s="1"/>
  <c r="BE102" i="2"/>
</calcChain>
</file>

<file path=xl/sharedStrings.xml><?xml version="1.0" encoding="utf-8"?>
<sst xmlns="http://schemas.openxmlformats.org/spreadsheetml/2006/main" count="200" uniqueCount="135">
  <si>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</si>
  <si>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</si>
  <si>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</si>
  <si>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</si>
  <si>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</si>
  <si>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</si>
  <si>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</si>
  <si>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</si>
  <si>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</si>
  <si>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</si>
  <si>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</si>
  <si>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</si>
  <si>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</si>
  <si>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</si>
  <si>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</si>
  <si>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</si>
  <si>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</si>
  <si>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</si>
  <si>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</si>
  <si>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</si>
  <si>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</si>
  <si>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</si>
  <si>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</si>
  <si>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</si>
  <si>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</si>
  <si>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</si>
  <si>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</si>
  <si>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</si>
  <si>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</si>
  <si>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</si>
  <si>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</si>
  <si>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</si>
  <si>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</si>
  <si>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</si>
  <si>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</si>
  <si>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</si>
  <si>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</si>
  <si>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</si>
  <si>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</si>
  <si>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</si>
  <si>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</si>
  <si>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</si>
  <si>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</si>
  <si>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</si>
  <si>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</si>
  <si>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</si>
  <si>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</si>
  <si>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</si>
  <si>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</si>
  <si>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</si>
  <si>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</si>
  <si>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</si>
  <si>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</si>
  <si>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03356163</t>
  </si>
  <si>
    <t>7670</t>
  </si>
  <si>
    <t>0490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</si>
  <si>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</si>
  <si>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</si>
  <si>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</si>
  <si>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</si>
  <si>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ефективності</t>
  </si>
  <si>
    <t>рішення сесії міської ради</t>
  </si>
  <si>
    <t>од.</t>
  </si>
  <si>
    <t>Наказ</t>
  </si>
  <si>
    <t>лист-звернення</t>
  </si>
  <si>
    <t>обсяг видатків, в т. ч.:</t>
  </si>
  <si>
    <t>(Власне ім'я, ПРІЗВИЩЕ)</t>
  </si>
  <si>
    <t xml:space="preserve">Внески до статутного капіталу Хмельницького комунального підприємства "Спецкомунтранс" </t>
  </si>
  <si>
    <t xml:space="preserve">продукту </t>
  </si>
  <si>
    <t>грн</t>
  </si>
  <si>
    <t>2256400000</t>
  </si>
  <si>
    <t xml:space="preserve">обсяг видатків на розробку проекту  на нове будівництво  каналізаційного колектору </t>
  </si>
  <si>
    <t xml:space="preserve">Завдання 1. Поповнення статутного капіталу для функціонування Хмельницького комунального підприємства "Спецкомунтранс" 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</si>
  <si>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</si>
  <si>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</si>
  <si>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Сергій ЯМЧУК</t>
  </si>
  <si>
    <t>Начальник фінансового управління</t>
  </si>
  <si>
    <t>бюджетної програми місцевого бюджету на 2024  рік</t>
  </si>
  <si>
    <t>Програма підтримки та розвитку Хмельницького комунального підприємства «Спецкомунтранс» на 2023 – 2027 роки (із змінами)</t>
  </si>
  <si>
    <t>кількість проектів, які планується розробити</t>
  </si>
  <si>
    <t xml:space="preserve">витрати спрямовані на розробку 1 проекту на нове будівництво каналізаційного колектору </t>
  </si>
  <si>
    <t xml:space="preserve">Завдання 2. Поповнення статутного капіталу для функціонування спеціалізованого комунального підприємства "Хмельницька міська ритуальна служба" </t>
  </si>
  <si>
    <t>Завдання 3. Поповнення статутного капіталу для функціонування міського комунального підприємства  "Хмельницькводоканал"</t>
  </si>
  <si>
    <t>Нове будівництво поминальної  колумбарної стінки Героїв російсько-української війни на кладовищі Ракове на вул. Народної Волі, 17/1 в м. Хмельницькому</t>
  </si>
  <si>
    <t>Виконання робіт з розробки проекту "Нове будівництво каналізаційного колектору Хмельницького полігону ТПВ за адресою м. Хмельницький, проспект Миру, 7</t>
  </si>
  <si>
    <t>1.1</t>
  </si>
  <si>
    <t>2.1</t>
  </si>
  <si>
    <t>2.2</t>
  </si>
  <si>
    <t>2.3</t>
  </si>
  <si>
    <t>Капітальний ремонт покриття пішохідних доріжок на Алеї Слави (сектор 2) кладовища в мікрорайоні "Ракове" за адресою: вул. Народної Волі, 17/1 в м. Хмельницькому</t>
  </si>
  <si>
    <t>Капітальний ремонт об'єкту благоустрою (кладовище) із встановленням громадської вбиральні (модульного типу)  розташованого за адресою: вул. Народної Волі, 17/1 в м. Хмельницькому</t>
  </si>
  <si>
    <t xml:space="preserve">Внески до статутного капіталу  спеціалізованого комунального підприємства "Хмельницька міська ритуальна служба" </t>
  </si>
  <si>
    <t>Будівництво ділянки водопроводу діам. 315 мм по вул. К. Степанкова в м. Хмельницький</t>
  </si>
  <si>
    <t xml:space="preserve">Реконструкція самопливного каналізаційного колектора діам.800 мм від ж.б.№203 до колодязя №551а по вул. Проскурівського підпілля в м.Хмельницький </t>
  </si>
  <si>
    <t>Реконструкція напірного каналізаційного колектора діаметром 225 мм від КНС-22, вул. Кам`янецька, 134/1Д в м. Хмельницький</t>
  </si>
  <si>
    <t xml:space="preserve">Реконструкція самопливного каналізаційного колектора від буд. №4А по  вул. Свободи до буд.№20/2 по вул. Зарічанській в м. Хмельницький </t>
  </si>
  <si>
    <t xml:space="preserve">Реконструкція ділянки каналізаційної мережі від ж.б. № 3 та № 3/1 по вул. Січових Стрільців з переходом даної вулиці в м. Хмельницькому </t>
  </si>
  <si>
    <t>3.1</t>
  </si>
  <si>
    <t>3.2</t>
  </si>
  <si>
    <t>3.3</t>
  </si>
  <si>
    <t>3.4</t>
  </si>
  <si>
    <t>3.5</t>
  </si>
  <si>
    <t>Внески до статутного капіталу  міського комунального підприємства "Хмельницькводоканал"</t>
  </si>
  <si>
    <t>Програма підтримки і розвитку міського комунального підприємства «Хмельницькводоканал» на 2023-2027 роки (із змінами)</t>
  </si>
  <si>
    <t>продукту</t>
  </si>
  <si>
    <t>обсяг видатків на виконання робіт з будівництва ділянки водопроводу та реконструкції ділянки каналізаційної мережі, самопливного каналізаційного колектора</t>
  </si>
  <si>
    <t>зведений кошторисний розрахунок</t>
  </si>
  <si>
    <t>кількість об'єктів, на яких планується здійснити будівництво ділянки водопроводу та реконструкцію каналізаційної мережі, самопливного каналізаційного колектора</t>
  </si>
  <si>
    <t xml:space="preserve">середні витрати на будівництво ділянки водопроводу та реконструкцію каналізаційної мережі, самопливного каналізаційного колектора на 1 об'єкті </t>
  </si>
  <si>
    <t>Внески до статутного капіталу суб`єктів господарювання</t>
  </si>
  <si>
    <t>кількість об'єктів, які планується побудувати та відремонтувати</t>
  </si>
  <si>
    <t>обсяг видатків на нове будівництво поминальної колумбарної стінки та капітальний ремонт об'єктів</t>
  </si>
  <si>
    <t>Завдання 3. Поповнення статутного капіталу для функціонування міського комунального підприємства "Хмельницькводоканал"</t>
  </si>
  <si>
    <t>Завдання 2. Поповнення статутного капіталу для функціонування спеціалізованого комунального підприємства "Хмельницька міська ритуальна служба"</t>
  </si>
  <si>
    <t>рівень готовності об'єкту - будівництво ділянки водопроводу діаметром 315 мм по вул. К. Степанкова в м. Хмельницький</t>
  </si>
  <si>
    <t xml:space="preserve">рівень готовності об'єкту -  реконструкція самопливного каналізаційного колектора діам.800 мм від ж.б.№203 до колодязя №551а по вул. Проскурівського підпілля в м.Хмельницький </t>
  </si>
  <si>
    <t xml:space="preserve">рівень готовності об'єкту -  реконструкція напірного каналізаційного колектора  діаметром 225 мм від КНС-22, вул. Кам'янецька, 134/1Д в м. Хмельницький </t>
  </si>
  <si>
    <t xml:space="preserve">рівень готовності об'єкту - реконструкція самопливного каналізаційного колектора від буд. №4А по  вул. Свободи до буд.№20/2 по вул. Зарічанській в м. Хмельницький </t>
  </si>
  <si>
    <t xml:space="preserve">рівень готовності об'єкту -  реконструкція ділянки каналізаційної мережі від ж.б. № 3 та № 3/1 по вул. Січових Стрільців з переходом даної вулиці в м. Хмельницькому </t>
  </si>
  <si>
    <t>середні витрати на будівництво, капітальний ремонт 1 об'єкту</t>
  </si>
  <si>
    <t>3.6</t>
  </si>
  <si>
    <t>3.7</t>
  </si>
  <si>
    <t>3.8</t>
  </si>
  <si>
    <t>3.9</t>
  </si>
  <si>
    <t>Будівництво вуличних мереж каналізації по пров. Північному в м. Хмельницький</t>
  </si>
  <si>
    <t xml:space="preserve">Придбання засувки шиберної, чавунної, фланцевої діаметром 1000 мм </t>
  </si>
  <si>
    <t xml:space="preserve">Придбання клапанів зворотньо-поворотного типу, чавунних з важелем та противагою DN 500 PN 16 </t>
  </si>
  <si>
    <t xml:space="preserve">Придбання засувок шиберного типу, чавунних, фланцевих DN 500 PN 10 зі штурвалом </t>
  </si>
  <si>
    <t xml:space="preserve">обсяг видатків на придбання  матеріалів, необхідних для виконання робіт з ремонту мереж водопостачання та водовідведення </t>
  </si>
  <si>
    <t xml:space="preserve">комерційна пропозиція </t>
  </si>
  <si>
    <t xml:space="preserve">кількість матеріалів, необхідних для виконання робіт з ремонту мереж водопостачання та водовідведення, які планується придбати </t>
  </si>
  <si>
    <t xml:space="preserve">середні витрати на придбання 1 од. матеріалів, необхідних для виконання робіт з ремонту мереж водопостачання та водовідведення </t>
  </si>
  <si>
    <t>рівень готовності об'єкту - будівництво вуличних мереж каналізації по пров. Північному в м. Хмельницький</t>
  </si>
  <si>
    <t>Програма підтримки і розвитку спеціалізованого комунального підприємства «Хмельницька міська ритуальна служба» на 2023-2027 роки (із змінами)</t>
  </si>
  <si>
    <t xml:space="preserve"> 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та розвитку Хмельницького комунального підприємства "Спецкомунтранс" на 2023 – 2027 роки (із змінами), Програма підтримки і розвитку спеціалізованого комунального підприємства "Хмельницька міська ритуальна служба" на 2023-2027 роки (із змінами), Програма підтримки і розвитку міського комунального підприємства «Хмельницькводоканал» на 2023-2027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рік", рішення сесії Хмельницької міської ради від 22.05.2024 року № 6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</si>
</sst>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21" fillId="0" borderId="0"/>
    <xf numFmtId="0" fontId="24" fillId="0" borderId="0"/>
    <xf numFmtId="0" fontId="21" fillId="0" borderId="0"/>
    <xf numFmtId="0" fontId="24" fillId="0" borderId="0"/>
  </cellStyleXfs>
  <cellXfs count="197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5" fillId="0" borderId="0" xfId="0" applyFont="1"/>
    <xf numFmtId="4" fontId="25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22" fillId="0" borderId="6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3" fillId="3" borderId="7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4" fillId="2" borderId="8" xfId="0" applyNumberFormat="1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3" fillId="0" borderId="6" xfId="1" applyNumberFormat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vertical="center" wrapText="1"/>
    </xf>
    <xf numFmtId="49" fontId="3" fillId="0" borderId="8" xfId="1" applyNumberFormat="1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vertical="top" wrapText="1"/>
    </xf>
    <xf numFmtId="174" fontId="3" fillId="0" borderId="3" xfId="0" applyNumberFormat="1" applyFont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7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23" fillId="0" borderId="3" xfId="0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vertical="center" wrapText="1"/>
    </xf>
    <xf numFmtId="0" fontId="3" fillId="0" borderId="3" xfId="4" applyFont="1" applyBorder="1" applyAlignment="1">
      <alignment vertical="center" wrapText="1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3" fillId="0" borderId="8" xfId="4" applyFont="1" applyBorder="1" applyAlignment="1">
      <alignment vertical="center" wrapText="1"/>
    </xf>
    <xf numFmtId="0" fontId="3" fillId="0" borderId="6" xfId="5" applyFont="1" applyBorder="1" applyAlignment="1">
      <alignment horizontal="left" vertical="center" wrapText="1"/>
    </xf>
    <xf numFmtId="0" fontId="3" fillId="0" borderId="7" xfId="5" applyFont="1" applyBorder="1" applyAlignment="1">
      <alignment horizontal="left" vertical="center" wrapText="1"/>
    </xf>
    <xf numFmtId="0" fontId="3" fillId="0" borderId="8" xfId="5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3" borderId="8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</cellXfs>
  <cellStyles count="6">
    <cellStyle name="Звичайний" xfId="0" builtinId="0"/>
    <cellStyle name="Звичайний 2 2" xfId="1"/>
    <cellStyle name="Звичайний 21 2 3 2" xfId="2"/>
    <cellStyle name="Звичайний 21 2 3 2 3" xfId="3"/>
    <cellStyle name="Звичайний 21 2 3 2 3 2 2" xfId="4"/>
    <cellStyle name="Звичайний 21 2 3 2 3 2 2 2" xfId="5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8"/>
  <sheetViews>
    <sheetView tabSelected="1" view="pageBreakPreview" zoomScaleNormal="100" zoomScaleSheetLayoutView="100" workbookViewId="0">
      <selection activeCell="BC9" sqref="BC9:BD9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38" width="3.28515625" style="1" customWidth="1"/>
    <col min="39" max="39" width="4.28515625" style="1" customWidth="1"/>
    <col min="40" max="40" width="3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7.5703125" style="1" customWidth="1"/>
    <col min="69" max="69" width="3" style="1" customWidth="1"/>
    <col min="70" max="70" width="4.85546875" style="1" customWidth="1"/>
    <col min="71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18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customHeight="1" x14ac:dyDescent="0.2">
      <c r="AO3" s="134" t="s">
        <v>63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77" ht="32.1" customHeight="1" x14ac:dyDescent="0.25">
      <c r="AO4" s="129" t="s">
        <v>56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 x14ac:dyDescent="0.2">
      <c r="AO5" s="133" t="s">
        <v>6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2.75" customHeight="1" x14ac:dyDescent="0.2">
      <c r="AO7" s="130">
        <v>45443</v>
      </c>
      <c r="AP7" s="131"/>
      <c r="AQ7" s="131"/>
      <c r="AR7" s="131"/>
      <c r="AS7" s="131"/>
      <c r="AT7" s="131"/>
      <c r="AU7" s="131"/>
      <c r="AV7" s="1" t="s">
        <v>44</v>
      </c>
      <c r="AW7" s="144">
        <v>65</v>
      </c>
      <c r="AX7" s="144"/>
      <c r="AY7" s="144"/>
      <c r="AZ7" s="144"/>
      <c r="BA7" s="144"/>
      <c r="BB7" s="144"/>
      <c r="BC7" s="144"/>
      <c r="BD7" s="144"/>
      <c r="BE7" s="144"/>
      <c r="BF7" s="144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32" t="s">
        <v>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77" ht="15.75" customHeight="1" x14ac:dyDescent="0.2">
      <c r="A11" s="132" t="s">
        <v>77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34</v>
      </c>
      <c r="B13" s="121">
        <v>1400000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41"/>
      <c r="N13" s="125" t="s">
        <v>56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42"/>
      <c r="AU13" s="121" t="s">
        <v>53</v>
      </c>
      <c r="AV13" s="122"/>
      <c r="AW13" s="122"/>
      <c r="AX13" s="122"/>
      <c r="AY13" s="122"/>
      <c r="AZ13" s="122"/>
      <c r="BA13" s="122"/>
      <c r="BB13" s="122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18" t="s">
        <v>37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8"/>
      <c r="N14" s="145" t="s">
        <v>43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38"/>
      <c r="AU14" s="118" t="s">
        <v>36</v>
      </c>
      <c r="AV14" s="118"/>
      <c r="AW14" s="118"/>
      <c r="AX14" s="118"/>
      <c r="AY14" s="118"/>
      <c r="AZ14" s="118"/>
      <c r="BA14" s="118"/>
      <c r="BB14" s="118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121">
        <v>1410000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41"/>
      <c r="N16" s="125" t="s">
        <v>56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42"/>
      <c r="AU16" s="121" t="s">
        <v>53</v>
      </c>
      <c r="AV16" s="122"/>
      <c r="AW16" s="122"/>
      <c r="AX16" s="122"/>
      <c r="AY16" s="122"/>
      <c r="AZ16" s="122"/>
      <c r="BA16" s="122"/>
      <c r="BB16" s="122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18" t="s">
        <v>37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8"/>
      <c r="N17" s="145" t="s">
        <v>42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38"/>
      <c r="AU17" s="118" t="s">
        <v>36</v>
      </c>
      <c r="AV17" s="118"/>
      <c r="AW17" s="118"/>
      <c r="AX17" s="118"/>
      <c r="AY17" s="118"/>
      <c r="AZ17" s="118"/>
      <c r="BA17" s="118"/>
      <c r="BB17" s="118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35</v>
      </c>
      <c r="B19" s="121">
        <v>1417670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33"/>
      <c r="N19" s="121" t="s">
        <v>54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32"/>
      <c r="AA19" s="121" t="s">
        <v>55</v>
      </c>
      <c r="AB19" s="122"/>
      <c r="AC19" s="122"/>
      <c r="AD19" s="122"/>
      <c r="AE19" s="122"/>
      <c r="AF19" s="122"/>
      <c r="AG19" s="122"/>
      <c r="AH19" s="122"/>
      <c r="AI19" s="122"/>
      <c r="AJ19" s="32"/>
      <c r="AK19" s="122" t="s">
        <v>109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32"/>
      <c r="BE19" s="121" t="s">
        <v>70</v>
      </c>
      <c r="BF19" s="122"/>
      <c r="BG19" s="122"/>
      <c r="BH19" s="122"/>
      <c r="BI19" s="122"/>
      <c r="BJ19" s="122"/>
      <c r="BK19" s="122"/>
      <c r="BL19" s="122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118" t="s">
        <v>37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39"/>
      <c r="N20" s="118" t="s">
        <v>38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40"/>
      <c r="AA20" s="137" t="s">
        <v>39</v>
      </c>
      <c r="AB20" s="137"/>
      <c r="AC20" s="137"/>
      <c r="AD20" s="137"/>
      <c r="AE20" s="137"/>
      <c r="AF20" s="137"/>
      <c r="AG20" s="137"/>
      <c r="AH20" s="137"/>
      <c r="AI20" s="137"/>
      <c r="AJ20" s="40"/>
      <c r="AK20" s="135" t="s">
        <v>40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40"/>
      <c r="BE20" s="118" t="s">
        <v>41</v>
      </c>
      <c r="BF20" s="118"/>
      <c r="BG20" s="118"/>
      <c r="BH20" s="118"/>
      <c r="BI20" s="118"/>
      <c r="BJ20" s="118"/>
      <c r="BK20" s="118"/>
      <c r="BL20" s="118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43" t="s">
        <v>32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19">
        <f>AS22+I23</f>
        <v>10018530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42" t="s">
        <v>33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19">
        <v>0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7" t="s">
        <v>9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24.95" customHeight="1" x14ac:dyDescent="0.2">
      <c r="A23" s="117" t="s">
        <v>8</v>
      </c>
      <c r="B23" s="117"/>
      <c r="C23" s="117"/>
      <c r="D23" s="117"/>
      <c r="E23" s="117"/>
      <c r="F23" s="117"/>
      <c r="G23" s="117"/>
      <c r="H23" s="117"/>
      <c r="I23" s="119">
        <f>AW64</f>
        <v>10018530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7" t="s">
        <v>10</v>
      </c>
      <c r="U23" s="117"/>
      <c r="V23" s="117"/>
      <c r="W23" s="11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26" t="s">
        <v>20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98.25" customHeight="1" x14ac:dyDescent="0.2">
      <c r="A26" s="136" t="s">
        <v>134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6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9.5" customHeight="1" x14ac:dyDescent="0.2">
      <c r="A28" s="117" t="s">
        <v>19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19.5" customHeight="1" x14ac:dyDescent="0.2">
      <c r="A29" s="87" t="s">
        <v>14</v>
      </c>
      <c r="B29" s="87"/>
      <c r="C29" s="87"/>
      <c r="D29" s="87"/>
      <c r="E29" s="87"/>
      <c r="F29" s="87"/>
      <c r="G29" s="84" t="s">
        <v>23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8" customHeight="1" x14ac:dyDescent="0.2">
      <c r="A30" s="87">
        <v>1</v>
      </c>
      <c r="B30" s="87"/>
      <c r="C30" s="87"/>
      <c r="D30" s="87"/>
      <c r="E30" s="87"/>
      <c r="F30" s="8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8" customHeight="1" x14ac:dyDescent="0.2">
      <c r="A31" s="87">
        <v>1</v>
      </c>
      <c r="B31" s="87"/>
      <c r="C31" s="87"/>
      <c r="D31" s="87"/>
      <c r="E31" s="87"/>
      <c r="F31" s="87"/>
      <c r="G31" s="139" t="s">
        <v>45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1"/>
      <c r="CA31" s="1" t="s">
        <v>31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80" ht="17.25" customHeight="1" x14ac:dyDescent="0.2">
      <c r="A33" s="117" t="s">
        <v>21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80" ht="18.75" customHeight="1" x14ac:dyDescent="0.2">
      <c r="A34" s="138" t="s">
        <v>51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</row>
    <row r="35" spans="1:8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80" ht="19.5" customHeight="1" x14ac:dyDescent="0.2">
      <c r="A36" s="117" t="s">
        <v>22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80" ht="18" customHeight="1" x14ac:dyDescent="0.2">
      <c r="A37" s="87" t="s">
        <v>14</v>
      </c>
      <c r="B37" s="87"/>
      <c r="C37" s="87"/>
      <c r="D37" s="87"/>
      <c r="E37" s="87"/>
      <c r="F37" s="87"/>
      <c r="G37" s="84" t="s">
        <v>11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80" ht="18" customHeight="1" x14ac:dyDescent="0.2">
      <c r="A38" s="87">
        <v>1</v>
      </c>
      <c r="B38" s="87"/>
      <c r="C38" s="87"/>
      <c r="D38" s="87"/>
      <c r="E38" s="87"/>
      <c r="F38" s="87"/>
      <c r="G38" s="84">
        <v>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80" ht="18" customHeight="1" x14ac:dyDescent="0.2">
      <c r="A39" s="87">
        <v>1</v>
      </c>
      <c r="B39" s="87"/>
      <c r="C39" s="87"/>
      <c r="D39" s="87"/>
      <c r="E39" s="87"/>
      <c r="F39" s="87"/>
      <c r="G39" s="104" t="s">
        <v>72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80" ht="18" customHeight="1" x14ac:dyDescent="0.2">
      <c r="A40" s="87">
        <v>2</v>
      </c>
      <c r="B40" s="87"/>
      <c r="C40" s="87"/>
      <c r="D40" s="87"/>
      <c r="E40" s="87"/>
      <c r="F40" s="87"/>
      <c r="G40" s="156" t="s">
        <v>81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8"/>
    </row>
    <row r="41" spans="1:80" ht="18" customHeight="1" x14ac:dyDescent="0.2">
      <c r="A41" s="87">
        <v>3</v>
      </c>
      <c r="B41" s="87"/>
      <c r="C41" s="87"/>
      <c r="D41" s="87"/>
      <c r="E41" s="87"/>
      <c r="F41" s="87"/>
      <c r="G41" s="104" t="s">
        <v>82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80" ht="7.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80" ht="15.75" customHeight="1" x14ac:dyDescent="0.2">
      <c r="A43" s="117" t="s">
        <v>24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80" ht="15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BA44" s="14"/>
      <c r="BB44" s="14"/>
      <c r="BC44" s="14"/>
      <c r="BD44" s="14"/>
      <c r="BE44" s="113" t="s">
        <v>59</v>
      </c>
      <c r="BF44" s="113"/>
      <c r="BG44" s="113"/>
      <c r="BH44" s="113"/>
      <c r="BI44" s="113"/>
      <c r="BJ44" s="113"/>
      <c r="BK44" s="113"/>
      <c r="BL44" s="113"/>
    </row>
    <row r="45" spans="1:80" ht="15.95" customHeight="1" x14ac:dyDescent="0.2">
      <c r="A45" s="87" t="s">
        <v>14</v>
      </c>
      <c r="B45" s="87"/>
      <c r="C45" s="87"/>
      <c r="D45" s="87" t="s">
        <v>12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 t="s">
        <v>15</v>
      </c>
      <c r="AP45" s="87"/>
      <c r="AQ45" s="87"/>
      <c r="AR45" s="87"/>
      <c r="AS45" s="87"/>
      <c r="AT45" s="87"/>
      <c r="AU45" s="87"/>
      <c r="AV45" s="87"/>
      <c r="AW45" s="87" t="s">
        <v>16</v>
      </c>
      <c r="AX45" s="87"/>
      <c r="AY45" s="87"/>
      <c r="AZ45" s="87"/>
      <c r="BA45" s="87"/>
      <c r="BB45" s="87"/>
      <c r="BC45" s="87"/>
      <c r="BD45" s="87"/>
      <c r="BE45" s="87" t="s">
        <v>13</v>
      </c>
      <c r="BF45" s="87"/>
      <c r="BG45" s="87"/>
      <c r="BH45" s="87"/>
      <c r="BI45" s="87"/>
      <c r="BJ45" s="87"/>
      <c r="BK45" s="87"/>
      <c r="BL45" s="87"/>
    </row>
    <row r="46" spans="1:80" ht="9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</row>
    <row r="47" spans="1:80" ht="15.75" x14ac:dyDescent="0.2">
      <c r="A47" s="87">
        <v>1</v>
      </c>
      <c r="B47" s="87"/>
      <c r="C47" s="87"/>
      <c r="D47" s="87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>
        <v>3</v>
      </c>
      <c r="AP47" s="87"/>
      <c r="AQ47" s="87"/>
      <c r="AR47" s="87"/>
      <c r="AS47" s="87"/>
      <c r="AT47" s="87"/>
      <c r="AU47" s="87"/>
      <c r="AV47" s="87"/>
      <c r="AW47" s="87">
        <v>4</v>
      </c>
      <c r="AX47" s="87"/>
      <c r="AY47" s="87"/>
      <c r="AZ47" s="87"/>
      <c r="BA47" s="87"/>
      <c r="BB47" s="87"/>
      <c r="BC47" s="87"/>
      <c r="BD47" s="87"/>
      <c r="BE47" s="87">
        <v>5</v>
      </c>
      <c r="BF47" s="87"/>
      <c r="BG47" s="87"/>
      <c r="BH47" s="87"/>
      <c r="BI47" s="87"/>
      <c r="BJ47" s="87"/>
      <c r="BK47" s="87"/>
      <c r="BL47" s="87"/>
    </row>
    <row r="48" spans="1:80" ht="21" customHeight="1" x14ac:dyDescent="0.2">
      <c r="A48" s="55">
        <v>1</v>
      </c>
      <c r="B48" s="55"/>
      <c r="C48" s="55"/>
      <c r="D48" s="148" t="s">
        <v>67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91"/>
      <c r="AP48" s="91"/>
      <c r="AQ48" s="91"/>
      <c r="AR48" s="91"/>
      <c r="AS48" s="91"/>
      <c r="AT48" s="91"/>
      <c r="AU48" s="91"/>
      <c r="AV48" s="91"/>
      <c r="AW48" s="61">
        <f>SUM(AW49:BD49)</f>
        <v>96120</v>
      </c>
      <c r="AX48" s="61"/>
      <c r="AY48" s="61"/>
      <c r="AZ48" s="61"/>
      <c r="BA48" s="61"/>
      <c r="BB48" s="61"/>
      <c r="BC48" s="61"/>
      <c r="BD48" s="61"/>
      <c r="BE48" s="61">
        <f>BE49</f>
        <v>96120</v>
      </c>
      <c r="BF48" s="61"/>
      <c r="BG48" s="61"/>
      <c r="BH48" s="61"/>
      <c r="BI48" s="61"/>
      <c r="BJ48" s="61"/>
      <c r="BK48" s="61"/>
      <c r="BL48" s="61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1:80" ht="33.75" customHeight="1" x14ac:dyDescent="0.2">
      <c r="A49" s="147" t="s">
        <v>85</v>
      </c>
      <c r="B49" s="147"/>
      <c r="C49" s="147"/>
      <c r="D49" s="149" t="s">
        <v>84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91"/>
      <c r="AP49" s="91"/>
      <c r="AQ49" s="91"/>
      <c r="AR49" s="91"/>
      <c r="AS49" s="91"/>
      <c r="AT49" s="91"/>
      <c r="AU49" s="91"/>
      <c r="AV49" s="91"/>
      <c r="AW49" s="76">
        <v>96120</v>
      </c>
      <c r="AX49" s="76"/>
      <c r="AY49" s="76"/>
      <c r="AZ49" s="76"/>
      <c r="BA49" s="76"/>
      <c r="BB49" s="76"/>
      <c r="BC49" s="76"/>
      <c r="BD49" s="76"/>
      <c r="BE49" s="76">
        <f>AO49+AW49</f>
        <v>96120</v>
      </c>
      <c r="BF49" s="76"/>
      <c r="BG49" s="76"/>
      <c r="BH49" s="76"/>
      <c r="BI49" s="76"/>
      <c r="BJ49" s="76"/>
      <c r="BK49" s="76"/>
      <c r="BL49" s="76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ht="33.75" customHeight="1" x14ac:dyDescent="0.2">
      <c r="A50" s="55">
        <v>2</v>
      </c>
      <c r="B50" s="55"/>
      <c r="C50" s="55"/>
      <c r="D50" s="148" t="s">
        <v>91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91"/>
      <c r="AP50" s="91"/>
      <c r="AQ50" s="91"/>
      <c r="AR50" s="91"/>
      <c r="AS50" s="91"/>
      <c r="AT50" s="91"/>
      <c r="AU50" s="91"/>
      <c r="AV50" s="91"/>
      <c r="AW50" s="61">
        <f>SUM(AW51:BD53)</f>
        <v>3190264</v>
      </c>
      <c r="AX50" s="61"/>
      <c r="AY50" s="61"/>
      <c r="AZ50" s="61"/>
      <c r="BA50" s="61"/>
      <c r="BB50" s="61"/>
      <c r="BC50" s="61"/>
      <c r="BD50" s="61"/>
      <c r="BE50" s="61">
        <f>SUM(BE51:BL53)</f>
        <v>3190264</v>
      </c>
      <c r="BF50" s="61"/>
      <c r="BG50" s="61"/>
      <c r="BH50" s="61"/>
      <c r="BI50" s="61"/>
      <c r="BJ50" s="61"/>
      <c r="BK50" s="61"/>
      <c r="BL50" s="61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ht="33.75" customHeight="1" x14ac:dyDescent="0.2">
      <c r="A51" s="147" t="s">
        <v>86</v>
      </c>
      <c r="B51" s="147"/>
      <c r="C51" s="147"/>
      <c r="D51" s="149" t="s">
        <v>83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91"/>
      <c r="AP51" s="91"/>
      <c r="AQ51" s="91"/>
      <c r="AR51" s="91"/>
      <c r="AS51" s="91"/>
      <c r="AT51" s="91"/>
      <c r="AU51" s="91"/>
      <c r="AV51" s="91"/>
      <c r="AW51" s="76">
        <f>1090264+400000</f>
        <v>1490264</v>
      </c>
      <c r="AX51" s="76"/>
      <c r="AY51" s="76"/>
      <c r="AZ51" s="76"/>
      <c r="BA51" s="76"/>
      <c r="BB51" s="76"/>
      <c r="BC51" s="76"/>
      <c r="BD51" s="76"/>
      <c r="BE51" s="76">
        <f>AO51+AW51</f>
        <v>1490264</v>
      </c>
      <c r="BF51" s="76"/>
      <c r="BG51" s="76"/>
      <c r="BH51" s="76"/>
      <c r="BI51" s="76"/>
      <c r="BJ51" s="76"/>
      <c r="BK51" s="76"/>
      <c r="BL51" s="76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1:80" ht="34.5" customHeight="1" x14ac:dyDescent="0.2">
      <c r="A52" s="147" t="s">
        <v>87</v>
      </c>
      <c r="B52" s="147"/>
      <c r="C52" s="147"/>
      <c r="D52" s="150" t="s">
        <v>89</v>
      </c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2"/>
      <c r="AO52" s="91"/>
      <c r="AP52" s="91"/>
      <c r="AQ52" s="91"/>
      <c r="AR52" s="91"/>
      <c r="AS52" s="91"/>
      <c r="AT52" s="91"/>
      <c r="AU52" s="91"/>
      <c r="AV52" s="91"/>
      <c r="AW52" s="76">
        <v>1000000</v>
      </c>
      <c r="AX52" s="76"/>
      <c r="AY52" s="76"/>
      <c r="AZ52" s="76"/>
      <c r="BA52" s="76"/>
      <c r="BB52" s="76"/>
      <c r="BC52" s="76"/>
      <c r="BD52" s="76"/>
      <c r="BE52" s="76">
        <f>AO52+AW52</f>
        <v>1000000</v>
      </c>
      <c r="BF52" s="76"/>
      <c r="BG52" s="76"/>
      <c r="BH52" s="76"/>
      <c r="BI52" s="76"/>
      <c r="BJ52" s="76"/>
      <c r="BK52" s="76"/>
      <c r="BL52" s="76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1:80" ht="33.75" customHeight="1" x14ac:dyDescent="0.2">
      <c r="A53" s="147" t="s">
        <v>88</v>
      </c>
      <c r="B53" s="147"/>
      <c r="C53" s="147"/>
      <c r="D53" s="150" t="s">
        <v>90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2"/>
      <c r="AO53" s="91"/>
      <c r="AP53" s="91"/>
      <c r="AQ53" s="91"/>
      <c r="AR53" s="91"/>
      <c r="AS53" s="91"/>
      <c r="AT53" s="91"/>
      <c r="AU53" s="91"/>
      <c r="AV53" s="91"/>
      <c r="AW53" s="76">
        <v>700000</v>
      </c>
      <c r="AX53" s="76"/>
      <c r="AY53" s="76"/>
      <c r="AZ53" s="76"/>
      <c r="BA53" s="76"/>
      <c r="BB53" s="76"/>
      <c r="BC53" s="76"/>
      <c r="BD53" s="76"/>
      <c r="BE53" s="76">
        <f>AO53+AW53</f>
        <v>700000</v>
      </c>
      <c r="BF53" s="76"/>
      <c r="BG53" s="76"/>
      <c r="BH53" s="76"/>
      <c r="BI53" s="76"/>
      <c r="BJ53" s="76"/>
      <c r="BK53" s="76"/>
      <c r="BL53" s="76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1:80" ht="22.5" customHeight="1" x14ac:dyDescent="0.2">
      <c r="A54" s="55">
        <v>3</v>
      </c>
      <c r="B54" s="55"/>
      <c r="C54" s="55"/>
      <c r="D54" s="148" t="s">
        <v>102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91"/>
      <c r="AP54" s="91"/>
      <c r="AQ54" s="91"/>
      <c r="AR54" s="91"/>
      <c r="AS54" s="91"/>
      <c r="AT54" s="91"/>
      <c r="AU54" s="91"/>
      <c r="AV54" s="91"/>
      <c r="AW54" s="61">
        <f>SUM(AW55:BD63)</f>
        <v>6732146</v>
      </c>
      <c r="AX54" s="61"/>
      <c r="AY54" s="61"/>
      <c r="AZ54" s="61"/>
      <c r="BA54" s="61"/>
      <c r="BB54" s="61"/>
      <c r="BC54" s="61"/>
      <c r="BD54" s="61"/>
      <c r="BE54" s="61">
        <f>AO54+AW54</f>
        <v>6732146</v>
      </c>
      <c r="BF54" s="61"/>
      <c r="BG54" s="61"/>
      <c r="BH54" s="61"/>
      <c r="BI54" s="61"/>
      <c r="BJ54" s="61"/>
      <c r="BK54" s="61"/>
      <c r="BL54" s="61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ht="19.5" customHeight="1" x14ac:dyDescent="0.2">
      <c r="A55" s="88" t="s">
        <v>97</v>
      </c>
      <c r="B55" s="89"/>
      <c r="C55" s="90"/>
      <c r="D55" s="153" t="s">
        <v>92</v>
      </c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5"/>
      <c r="AO55" s="91"/>
      <c r="AP55" s="91"/>
      <c r="AQ55" s="91"/>
      <c r="AR55" s="91"/>
      <c r="AS55" s="91"/>
      <c r="AT55" s="91"/>
      <c r="AU55" s="91"/>
      <c r="AV55" s="91"/>
      <c r="AW55" s="73">
        <v>650000</v>
      </c>
      <c r="AX55" s="74"/>
      <c r="AY55" s="74"/>
      <c r="AZ55" s="74"/>
      <c r="BA55" s="74"/>
      <c r="BB55" s="74"/>
      <c r="BC55" s="74"/>
      <c r="BD55" s="75"/>
      <c r="BE55" s="76">
        <f t="shared" ref="BE55:BE63" si="0">AW55</f>
        <v>650000</v>
      </c>
      <c r="BF55" s="76"/>
      <c r="BG55" s="76"/>
      <c r="BH55" s="76"/>
      <c r="BI55" s="76"/>
      <c r="BJ55" s="76"/>
      <c r="BK55" s="76"/>
      <c r="BL55" s="76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1:80" ht="35.25" customHeight="1" x14ac:dyDescent="0.2">
      <c r="A56" s="88" t="s">
        <v>98</v>
      </c>
      <c r="B56" s="89"/>
      <c r="C56" s="90"/>
      <c r="D56" s="153" t="s">
        <v>93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5"/>
      <c r="AO56" s="91"/>
      <c r="AP56" s="91"/>
      <c r="AQ56" s="91"/>
      <c r="AR56" s="91"/>
      <c r="AS56" s="91"/>
      <c r="AT56" s="91"/>
      <c r="AU56" s="91"/>
      <c r="AV56" s="91"/>
      <c r="AW56" s="73">
        <v>523784</v>
      </c>
      <c r="AX56" s="74"/>
      <c r="AY56" s="74"/>
      <c r="AZ56" s="74"/>
      <c r="BA56" s="74"/>
      <c r="BB56" s="74"/>
      <c r="BC56" s="74"/>
      <c r="BD56" s="75"/>
      <c r="BE56" s="76">
        <f t="shared" si="0"/>
        <v>523784</v>
      </c>
      <c r="BF56" s="76"/>
      <c r="BG56" s="76"/>
      <c r="BH56" s="76"/>
      <c r="BI56" s="76"/>
      <c r="BJ56" s="76"/>
      <c r="BK56" s="76"/>
      <c r="BL56" s="76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</row>
    <row r="57" spans="1:80" ht="35.1" customHeight="1" x14ac:dyDescent="0.2">
      <c r="A57" s="88" t="s">
        <v>99</v>
      </c>
      <c r="B57" s="89"/>
      <c r="C57" s="90"/>
      <c r="D57" s="153" t="s">
        <v>94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5"/>
      <c r="AO57" s="91"/>
      <c r="AP57" s="91"/>
      <c r="AQ57" s="91"/>
      <c r="AR57" s="91"/>
      <c r="AS57" s="91"/>
      <c r="AT57" s="91"/>
      <c r="AU57" s="91"/>
      <c r="AV57" s="91"/>
      <c r="AW57" s="73">
        <v>326778</v>
      </c>
      <c r="AX57" s="74"/>
      <c r="AY57" s="74"/>
      <c r="AZ57" s="74"/>
      <c r="BA57" s="74"/>
      <c r="BB57" s="74"/>
      <c r="BC57" s="74"/>
      <c r="BD57" s="75"/>
      <c r="BE57" s="76">
        <f t="shared" si="0"/>
        <v>326778</v>
      </c>
      <c r="BF57" s="76"/>
      <c r="BG57" s="76"/>
      <c r="BH57" s="76"/>
      <c r="BI57" s="76"/>
      <c r="BJ57" s="76"/>
      <c r="BK57" s="76"/>
      <c r="BL57" s="76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ht="35.1" customHeight="1" x14ac:dyDescent="0.2">
      <c r="A58" s="88" t="s">
        <v>100</v>
      </c>
      <c r="B58" s="89"/>
      <c r="C58" s="90"/>
      <c r="D58" s="153" t="s">
        <v>95</v>
      </c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5"/>
      <c r="AO58" s="91"/>
      <c r="AP58" s="91"/>
      <c r="AQ58" s="91"/>
      <c r="AR58" s="91"/>
      <c r="AS58" s="91"/>
      <c r="AT58" s="91"/>
      <c r="AU58" s="91"/>
      <c r="AV58" s="91"/>
      <c r="AW58" s="73">
        <v>1736486</v>
      </c>
      <c r="AX58" s="74"/>
      <c r="AY58" s="74"/>
      <c r="AZ58" s="74"/>
      <c r="BA58" s="74"/>
      <c r="BB58" s="74"/>
      <c r="BC58" s="74"/>
      <c r="BD58" s="75"/>
      <c r="BE58" s="76">
        <f t="shared" si="0"/>
        <v>1736486</v>
      </c>
      <c r="BF58" s="76"/>
      <c r="BG58" s="76"/>
      <c r="BH58" s="76"/>
      <c r="BI58" s="76"/>
      <c r="BJ58" s="76"/>
      <c r="BK58" s="76"/>
      <c r="BL58" s="76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ht="35.1" customHeight="1" x14ac:dyDescent="0.2">
      <c r="A59" s="88" t="s">
        <v>101</v>
      </c>
      <c r="B59" s="89"/>
      <c r="C59" s="90"/>
      <c r="D59" s="160" t="s">
        <v>96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2"/>
      <c r="AO59" s="91"/>
      <c r="AP59" s="91"/>
      <c r="AQ59" s="91"/>
      <c r="AR59" s="91"/>
      <c r="AS59" s="91"/>
      <c r="AT59" s="91"/>
      <c r="AU59" s="91"/>
      <c r="AV59" s="91"/>
      <c r="AW59" s="73">
        <v>264354</v>
      </c>
      <c r="AX59" s="74"/>
      <c r="AY59" s="74"/>
      <c r="AZ59" s="74"/>
      <c r="BA59" s="74"/>
      <c r="BB59" s="74"/>
      <c r="BC59" s="74"/>
      <c r="BD59" s="75"/>
      <c r="BE59" s="76">
        <f t="shared" si="0"/>
        <v>264354</v>
      </c>
      <c r="BF59" s="76"/>
      <c r="BG59" s="76"/>
      <c r="BH59" s="76"/>
      <c r="BI59" s="76"/>
      <c r="BJ59" s="76"/>
      <c r="BK59" s="76"/>
      <c r="BL59" s="76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1:80" ht="21.75" customHeight="1" x14ac:dyDescent="0.2">
      <c r="A60" s="88" t="s">
        <v>120</v>
      </c>
      <c r="B60" s="89"/>
      <c r="C60" s="90"/>
      <c r="D60" s="92" t="s">
        <v>124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4"/>
      <c r="AO60" s="91"/>
      <c r="AP60" s="91"/>
      <c r="AQ60" s="91"/>
      <c r="AR60" s="91"/>
      <c r="AS60" s="91"/>
      <c r="AT60" s="91"/>
      <c r="AU60" s="91"/>
      <c r="AV60" s="91"/>
      <c r="AW60" s="73">
        <v>663000</v>
      </c>
      <c r="AX60" s="74"/>
      <c r="AY60" s="74"/>
      <c r="AZ60" s="74"/>
      <c r="BA60" s="74"/>
      <c r="BB60" s="74"/>
      <c r="BC60" s="74"/>
      <c r="BD60" s="75"/>
      <c r="BE60" s="76">
        <f t="shared" si="0"/>
        <v>663000</v>
      </c>
      <c r="BF60" s="76"/>
      <c r="BG60" s="76"/>
      <c r="BH60" s="76"/>
      <c r="BI60" s="76"/>
      <c r="BJ60" s="76"/>
      <c r="BK60" s="76"/>
      <c r="BL60" s="76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1:80" ht="19.5" customHeight="1" x14ac:dyDescent="0.2">
      <c r="A61" s="88" t="s">
        <v>121</v>
      </c>
      <c r="B61" s="89"/>
      <c r="C61" s="90"/>
      <c r="D61" s="78" t="s">
        <v>125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80"/>
      <c r="AO61" s="91"/>
      <c r="AP61" s="91"/>
      <c r="AQ61" s="91"/>
      <c r="AR61" s="91"/>
      <c r="AS61" s="91"/>
      <c r="AT61" s="91"/>
      <c r="AU61" s="91"/>
      <c r="AV61" s="91"/>
      <c r="AW61" s="73">
        <v>1744176</v>
      </c>
      <c r="AX61" s="74"/>
      <c r="AY61" s="74"/>
      <c r="AZ61" s="74"/>
      <c r="BA61" s="74"/>
      <c r="BB61" s="74"/>
      <c r="BC61" s="74"/>
      <c r="BD61" s="75"/>
      <c r="BE61" s="76">
        <f t="shared" si="0"/>
        <v>1744176</v>
      </c>
      <c r="BF61" s="76"/>
      <c r="BG61" s="76"/>
      <c r="BH61" s="76"/>
      <c r="BI61" s="76"/>
      <c r="BJ61" s="76"/>
      <c r="BK61" s="76"/>
      <c r="BL61" s="76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1:80" ht="19.5" customHeight="1" x14ac:dyDescent="0.2">
      <c r="A62" s="88" t="s">
        <v>122</v>
      </c>
      <c r="B62" s="89"/>
      <c r="C62" s="90"/>
      <c r="D62" s="78" t="s">
        <v>126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80"/>
      <c r="AO62" s="91"/>
      <c r="AP62" s="91"/>
      <c r="AQ62" s="91"/>
      <c r="AR62" s="91"/>
      <c r="AS62" s="91"/>
      <c r="AT62" s="91"/>
      <c r="AU62" s="91"/>
      <c r="AV62" s="91"/>
      <c r="AW62" s="73">
        <v>477161</v>
      </c>
      <c r="AX62" s="74"/>
      <c r="AY62" s="74"/>
      <c r="AZ62" s="74"/>
      <c r="BA62" s="74"/>
      <c r="BB62" s="74"/>
      <c r="BC62" s="74"/>
      <c r="BD62" s="75"/>
      <c r="BE62" s="76">
        <f t="shared" si="0"/>
        <v>477161</v>
      </c>
      <c r="BF62" s="76"/>
      <c r="BG62" s="76"/>
      <c r="BH62" s="76"/>
      <c r="BI62" s="76"/>
      <c r="BJ62" s="76"/>
      <c r="BK62" s="76"/>
      <c r="BL62" s="76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1:80" ht="19.5" customHeight="1" x14ac:dyDescent="0.2">
      <c r="A63" s="88" t="s">
        <v>123</v>
      </c>
      <c r="B63" s="89"/>
      <c r="C63" s="90"/>
      <c r="D63" s="78" t="s">
        <v>127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80"/>
      <c r="AO63" s="91"/>
      <c r="AP63" s="91"/>
      <c r="AQ63" s="91"/>
      <c r="AR63" s="91"/>
      <c r="AS63" s="91"/>
      <c r="AT63" s="91"/>
      <c r="AU63" s="91"/>
      <c r="AV63" s="91"/>
      <c r="AW63" s="73">
        <v>346407</v>
      </c>
      <c r="AX63" s="74"/>
      <c r="AY63" s="74"/>
      <c r="AZ63" s="74"/>
      <c r="BA63" s="74"/>
      <c r="BB63" s="74"/>
      <c r="BC63" s="74"/>
      <c r="BD63" s="75"/>
      <c r="BE63" s="76">
        <f t="shared" si="0"/>
        <v>346407</v>
      </c>
      <c r="BF63" s="76"/>
      <c r="BG63" s="76"/>
      <c r="BH63" s="76"/>
      <c r="BI63" s="76"/>
      <c r="BJ63" s="76"/>
      <c r="BK63" s="76"/>
      <c r="BL63" s="76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80" s="2" customFormat="1" ht="18" customHeight="1" x14ac:dyDescent="0.2">
      <c r="A64" s="55"/>
      <c r="B64" s="55"/>
      <c r="C64" s="55"/>
      <c r="D64" s="101" t="s">
        <v>46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7">
        <v>0</v>
      </c>
      <c r="AP64" s="107"/>
      <c r="AQ64" s="107"/>
      <c r="AR64" s="107"/>
      <c r="AS64" s="107"/>
      <c r="AT64" s="107"/>
      <c r="AU64" s="107"/>
      <c r="AV64" s="107"/>
      <c r="AW64" s="61">
        <f>AW48+AW50+AW54</f>
        <v>10018530</v>
      </c>
      <c r="AX64" s="61"/>
      <c r="AY64" s="61"/>
      <c r="AZ64" s="61"/>
      <c r="BA64" s="61"/>
      <c r="BB64" s="61"/>
      <c r="BC64" s="61"/>
      <c r="BD64" s="61"/>
      <c r="BE64" s="61">
        <f>AO64+AW64</f>
        <v>10018530</v>
      </c>
      <c r="BF64" s="61"/>
      <c r="BG64" s="61"/>
      <c r="BH64" s="61"/>
      <c r="BI64" s="61"/>
      <c r="BJ64" s="61"/>
      <c r="BK64" s="61"/>
      <c r="BL64" s="61"/>
      <c r="BQ64" s="47"/>
      <c r="BR64" s="47"/>
      <c r="BS64" s="47"/>
      <c r="BT64" s="46">
        <f>43539904</f>
        <v>43539904</v>
      </c>
      <c r="BU64" s="47"/>
      <c r="BV64" s="46">
        <f>AS64-BT64</f>
        <v>-43539904</v>
      </c>
      <c r="BW64" s="47"/>
      <c r="BX64" s="47"/>
      <c r="BY64" s="47"/>
      <c r="BZ64" s="47"/>
      <c r="CA64" s="47"/>
      <c r="CB64" s="47"/>
    </row>
    <row r="65" spans="1:80" ht="3" customHeight="1" x14ac:dyDescent="0.2"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</row>
    <row r="66" spans="1:80" ht="15.75" customHeight="1" x14ac:dyDescent="0.2">
      <c r="A66" s="126" t="s">
        <v>25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</row>
    <row r="67" spans="1:80" ht="15" customHeigh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Z67" s="3"/>
      <c r="BE67" s="113" t="s">
        <v>59</v>
      </c>
      <c r="BF67" s="113"/>
      <c r="BG67" s="113"/>
      <c r="BH67" s="113"/>
      <c r="BI67" s="113"/>
      <c r="BJ67" s="113"/>
      <c r="BK67" s="113"/>
      <c r="BL67" s="113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</row>
    <row r="68" spans="1:80" ht="12" customHeight="1" x14ac:dyDescent="0.2">
      <c r="A68" s="87" t="s">
        <v>14</v>
      </c>
      <c r="B68" s="87"/>
      <c r="C68" s="87"/>
      <c r="D68" s="87" t="s">
        <v>17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 t="s">
        <v>15</v>
      </c>
      <c r="AP68" s="87"/>
      <c r="AQ68" s="87"/>
      <c r="AR68" s="87"/>
      <c r="AS68" s="87"/>
      <c r="AT68" s="87"/>
      <c r="AU68" s="87"/>
      <c r="AV68" s="87"/>
      <c r="AW68" s="87" t="s">
        <v>16</v>
      </c>
      <c r="AX68" s="87"/>
      <c r="AY68" s="87"/>
      <c r="AZ68" s="87"/>
      <c r="BA68" s="87"/>
      <c r="BB68" s="87"/>
      <c r="BC68" s="87"/>
      <c r="BD68" s="87"/>
      <c r="BE68" s="87" t="s">
        <v>13</v>
      </c>
      <c r="BF68" s="87"/>
      <c r="BG68" s="87"/>
      <c r="BH68" s="87"/>
      <c r="BI68" s="87"/>
      <c r="BJ68" s="87"/>
      <c r="BK68" s="87"/>
      <c r="BL68" s="87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</row>
    <row r="69" spans="1:80" ht="12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</row>
    <row r="70" spans="1:80" ht="15.75" customHeight="1" x14ac:dyDescent="0.2">
      <c r="A70" s="87">
        <v>1</v>
      </c>
      <c r="B70" s="87"/>
      <c r="C70" s="87"/>
      <c r="D70" s="87">
        <v>2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>
        <v>3</v>
      </c>
      <c r="AP70" s="87"/>
      <c r="AQ70" s="87"/>
      <c r="AR70" s="87"/>
      <c r="AS70" s="87"/>
      <c r="AT70" s="87"/>
      <c r="AU70" s="87"/>
      <c r="AV70" s="87"/>
      <c r="AW70" s="87">
        <v>4</v>
      </c>
      <c r="AX70" s="87"/>
      <c r="AY70" s="87"/>
      <c r="AZ70" s="87"/>
      <c r="BA70" s="87"/>
      <c r="BB70" s="87"/>
      <c r="BC70" s="87"/>
      <c r="BD70" s="87"/>
      <c r="BE70" s="87">
        <v>5</v>
      </c>
      <c r="BF70" s="87"/>
      <c r="BG70" s="87"/>
      <c r="BH70" s="87"/>
      <c r="BI70" s="87"/>
      <c r="BJ70" s="87"/>
      <c r="BK70" s="87"/>
      <c r="BL70" s="87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</row>
    <row r="71" spans="1:80" ht="35.25" customHeight="1" x14ac:dyDescent="0.2">
      <c r="A71" s="87">
        <v>1</v>
      </c>
      <c r="B71" s="87"/>
      <c r="C71" s="87"/>
      <c r="D71" s="56" t="s">
        <v>78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76">
        <v>0</v>
      </c>
      <c r="AP71" s="76"/>
      <c r="AQ71" s="76"/>
      <c r="AR71" s="76"/>
      <c r="AS71" s="76"/>
      <c r="AT71" s="76"/>
      <c r="AU71" s="76"/>
      <c r="AV71" s="76"/>
      <c r="AW71" s="76">
        <f>AW49</f>
        <v>96120</v>
      </c>
      <c r="AX71" s="76"/>
      <c r="AY71" s="76"/>
      <c r="AZ71" s="76"/>
      <c r="BA71" s="76"/>
      <c r="BB71" s="76"/>
      <c r="BC71" s="76"/>
      <c r="BD71" s="76"/>
      <c r="BE71" s="76">
        <f>AO71+AW71</f>
        <v>96120</v>
      </c>
      <c r="BF71" s="76"/>
      <c r="BG71" s="76"/>
      <c r="BH71" s="76"/>
      <c r="BI71" s="76"/>
      <c r="BJ71" s="76"/>
      <c r="BK71" s="76"/>
      <c r="BL71" s="76"/>
      <c r="BQ71" s="44"/>
      <c r="BR71" s="44"/>
      <c r="BS71" s="44"/>
      <c r="BT71" s="44">
        <v>24721120</v>
      </c>
      <c r="BU71" s="44"/>
      <c r="BV71" s="45">
        <f>BT71-AW71</f>
        <v>24625000</v>
      </c>
      <c r="BW71" s="44"/>
      <c r="BX71" s="44"/>
      <c r="BY71" s="44"/>
      <c r="BZ71" s="44"/>
      <c r="CA71" s="44"/>
      <c r="CB71" s="44"/>
    </row>
    <row r="72" spans="1:80" ht="35.25" customHeight="1" x14ac:dyDescent="0.2">
      <c r="A72" s="87">
        <v>2</v>
      </c>
      <c r="B72" s="87"/>
      <c r="C72" s="87"/>
      <c r="D72" s="56" t="s">
        <v>133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76">
        <v>0</v>
      </c>
      <c r="AP72" s="76"/>
      <c r="AQ72" s="76"/>
      <c r="AR72" s="76"/>
      <c r="AS72" s="76"/>
      <c r="AT72" s="76"/>
      <c r="AU72" s="76"/>
      <c r="AV72" s="76"/>
      <c r="AW72" s="73">
        <f>AW50</f>
        <v>3190264</v>
      </c>
      <c r="AX72" s="74"/>
      <c r="AY72" s="74"/>
      <c r="AZ72" s="74"/>
      <c r="BA72" s="74"/>
      <c r="BB72" s="74"/>
      <c r="BC72" s="74"/>
      <c r="BD72" s="75"/>
      <c r="BE72" s="76">
        <f>AO72+AW72</f>
        <v>3190264</v>
      </c>
      <c r="BF72" s="76"/>
      <c r="BG72" s="76"/>
      <c r="BH72" s="76"/>
      <c r="BI72" s="76"/>
      <c r="BJ72" s="76"/>
      <c r="BK72" s="76"/>
      <c r="BL72" s="76"/>
      <c r="BQ72" s="44"/>
      <c r="BR72" s="44"/>
      <c r="BS72" s="44"/>
      <c r="BT72" s="44"/>
      <c r="BU72" s="44"/>
      <c r="BV72" s="45"/>
      <c r="BW72" s="44"/>
      <c r="BX72" s="44"/>
      <c r="BY72" s="44"/>
      <c r="BZ72" s="44"/>
      <c r="CA72" s="44"/>
      <c r="CB72" s="44"/>
    </row>
    <row r="73" spans="1:80" ht="35.25" customHeight="1" x14ac:dyDescent="0.2">
      <c r="A73" s="87">
        <v>3</v>
      </c>
      <c r="B73" s="87"/>
      <c r="C73" s="87"/>
      <c r="D73" s="56" t="s">
        <v>103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76">
        <v>0</v>
      </c>
      <c r="AP73" s="76"/>
      <c r="AQ73" s="76"/>
      <c r="AR73" s="76"/>
      <c r="AS73" s="76"/>
      <c r="AT73" s="76"/>
      <c r="AU73" s="76"/>
      <c r="AV73" s="76"/>
      <c r="AW73" s="73">
        <f>AW54</f>
        <v>6732146</v>
      </c>
      <c r="AX73" s="74"/>
      <c r="AY73" s="74"/>
      <c r="AZ73" s="74"/>
      <c r="BA73" s="74"/>
      <c r="BB73" s="74"/>
      <c r="BC73" s="74"/>
      <c r="BD73" s="75"/>
      <c r="BE73" s="76">
        <f>AO73+AW73</f>
        <v>6732146</v>
      </c>
      <c r="BF73" s="76"/>
      <c r="BG73" s="76"/>
      <c r="BH73" s="76"/>
      <c r="BI73" s="76"/>
      <c r="BJ73" s="76"/>
      <c r="BK73" s="76"/>
      <c r="BL73" s="76"/>
      <c r="BQ73" s="44"/>
      <c r="BR73" s="44"/>
      <c r="BS73" s="44"/>
      <c r="BT73" s="44"/>
      <c r="BU73" s="44"/>
      <c r="BV73" s="45"/>
      <c r="BW73" s="44"/>
      <c r="BX73" s="44"/>
      <c r="BY73" s="44"/>
      <c r="BZ73" s="44"/>
      <c r="CA73" s="44"/>
      <c r="CB73" s="44"/>
    </row>
    <row r="74" spans="1:80" s="2" customFormat="1" ht="19.5" customHeight="1" x14ac:dyDescent="0.2">
      <c r="A74" s="55"/>
      <c r="B74" s="55"/>
      <c r="C74" s="55"/>
      <c r="D74" s="98" t="s">
        <v>13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61">
        <v>0</v>
      </c>
      <c r="AP74" s="61"/>
      <c r="AQ74" s="61"/>
      <c r="AR74" s="61"/>
      <c r="AS74" s="61"/>
      <c r="AT74" s="61"/>
      <c r="AU74" s="61"/>
      <c r="AV74" s="61"/>
      <c r="AW74" s="61">
        <f>SUM(AW71:BD73)</f>
        <v>10018530</v>
      </c>
      <c r="AX74" s="61"/>
      <c r="AY74" s="61"/>
      <c r="AZ74" s="61"/>
      <c r="BA74" s="61"/>
      <c r="BB74" s="61"/>
      <c r="BC74" s="61"/>
      <c r="BD74" s="61"/>
      <c r="BE74" s="61">
        <f>AO74+AW74</f>
        <v>10018530</v>
      </c>
      <c r="BF74" s="61"/>
      <c r="BG74" s="61"/>
      <c r="BH74" s="61"/>
      <c r="BI74" s="61"/>
      <c r="BJ74" s="61"/>
      <c r="BK74" s="61"/>
      <c r="BL74" s="61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</row>
    <row r="75" spans="1:80" s="2" customFormat="1" ht="6" customHeight="1" x14ac:dyDescent="0.2">
      <c r="A75" s="50"/>
      <c r="B75" s="50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</row>
    <row r="76" spans="1:80" ht="18.75" customHeight="1" x14ac:dyDescent="0.2">
      <c r="A76" s="117" t="s">
        <v>26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</row>
    <row r="77" spans="1:80" ht="7.5" customHeight="1" x14ac:dyDescent="0.2">
      <c r="A77" s="28"/>
      <c r="B77" s="28"/>
      <c r="C77" s="28"/>
      <c r="D77" s="28"/>
      <c r="E77" s="28"/>
      <c r="F77" s="28"/>
      <c r="G77" s="43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29"/>
      <c r="AA77" s="29"/>
      <c r="AB77" s="29"/>
      <c r="AC77" s="29"/>
      <c r="AD77" s="29"/>
      <c r="AE77" s="29"/>
      <c r="AF77" s="28"/>
      <c r="AG77" s="28"/>
      <c r="AH77" s="28"/>
      <c r="AI77" s="28"/>
      <c r="AJ77" s="28"/>
      <c r="AK77" s="28"/>
      <c r="AL77" s="28"/>
      <c r="AM77" s="28"/>
      <c r="AN77" s="28"/>
      <c r="AO77" s="30"/>
      <c r="AP77" s="30"/>
      <c r="AQ77" s="30"/>
      <c r="AR77" s="30"/>
      <c r="AS77" s="30"/>
      <c r="AT77" s="30"/>
      <c r="AU77" s="30"/>
      <c r="AV77" s="30"/>
      <c r="AW77" s="48"/>
      <c r="AX77" s="48"/>
      <c r="AY77" s="48"/>
      <c r="AZ77" s="48"/>
      <c r="BA77" s="48"/>
      <c r="BB77" s="48"/>
      <c r="BC77" s="48"/>
      <c r="BD77" s="48"/>
      <c r="BE77" s="30"/>
      <c r="BF77" s="30"/>
      <c r="BG77" s="30"/>
      <c r="BH77" s="30"/>
      <c r="BI77" s="30"/>
      <c r="BJ77" s="30"/>
      <c r="BK77" s="30"/>
      <c r="BL77" s="30"/>
      <c r="BT77" s="44"/>
      <c r="BU77" s="44"/>
      <c r="BV77" s="44"/>
      <c r="BW77" s="44"/>
      <c r="BX77" s="44"/>
      <c r="BY77" s="44"/>
      <c r="BZ77" s="44"/>
    </row>
    <row r="78" spans="1:80" ht="32.25" customHeight="1" x14ac:dyDescent="0.2">
      <c r="A78" s="84" t="s">
        <v>14</v>
      </c>
      <c r="B78" s="85"/>
      <c r="C78" s="85"/>
      <c r="D78" s="85"/>
      <c r="E78" s="85"/>
      <c r="F78" s="86"/>
      <c r="G78" s="87" t="s">
        <v>27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 t="s">
        <v>2</v>
      </c>
      <c r="AA78" s="87"/>
      <c r="AB78" s="87"/>
      <c r="AC78" s="87"/>
      <c r="AD78" s="87"/>
      <c r="AE78" s="84" t="s">
        <v>1</v>
      </c>
      <c r="AF78" s="85"/>
      <c r="AG78" s="85"/>
      <c r="AH78" s="85"/>
      <c r="AI78" s="85"/>
      <c r="AJ78" s="85"/>
      <c r="AK78" s="85"/>
      <c r="AL78" s="85"/>
      <c r="AM78" s="85"/>
      <c r="AN78" s="86"/>
      <c r="AO78" s="87" t="s">
        <v>15</v>
      </c>
      <c r="AP78" s="87"/>
      <c r="AQ78" s="87"/>
      <c r="AR78" s="87"/>
      <c r="AS78" s="87"/>
      <c r="AT78" s="87"/>
      <c r="AU78" s="87"/>
      <c r="AV78" s="87"/>
      <c r="AW78" s="87" t="s">
        <v>16</v>
      </c>
      <c r="AX78" s="87"/>
      <c r="AY78" s="87"/>
      <c r="AZ78" s="87"/>
      <c r="BA78" s="87"/>
      <c r="BB78" s="87"/>
      <c r="BC78" s="87"/>
      <c r="BD78" s="87"/>
      <c r="BE78" s="87" t="s">
        <v>13</v>
      </c>
      <c r="BF78" s="87"/>
      <c r="BG78" s="87"/>
      <c r="BH78" s="87"/>
      <c r="BI78" s="87"/>
      <c r="BJ78" s="87"/>
      <c r="BK78" s="87"/>
      <c r="BL78" s="87"/>
      <c r="BT78" s="44"/>
      <c r="BU78" s="44"/>
      <c r="BV78" s="44"/>
      <c r="BW78" s="44"/>
      <c r="BX78" s="44"/>
      <c r="BY78" s="44"/>
      <c r="BZ78" s="44"/>
    </row>
    <row r="79" spans="1:80" ht="15.75" customHeight="1" x14ac:dyDescent="0.2">
      <c r="A79" s="87">
        <v>1</v>
      </c>
      <c r="B79" s="87"/>
      <c r="C79" s="87"/>
      <c r="D79" s="87"/>
      <c r="E79" s="87"/>
      <c r="F79" s="87"/>
      <c r="G79" s="87">
        <v>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>
        <v>3</v>
      </c>
      <c r="AA79" s="87"/>
      <c r="AB79" s="87"/>
      <c r="AC79" s="87"/>
      <c r="AD79" s="87"/>
      <c r="AE79" s="87">
        <v>4</v>
      </c>
      <c r="AF79" s="87"/>
      <c r="AG79" s="87"/>
      <c r="AH79" s="87"/>
      <c r="AI79" s="87"/>
      <c r="AJ79" s="87"/>
      <c r="AK79" s="87"/>
      <c r="AL79" s="87"/>
      <c r="AM79" s="87"/>
      <c r="AN79" s="87"/>
      <c r="AO79" s="87">
        <v>5</v>
      </c>
      <c r="AP79" s="87"/>
      <c r="AQ79" s="87"/>
      <c r="AR79" s="87"/>
      <c r="AS79" s="87"/>
      <c r="AT79" s="87"/>
      <c r="AU79" s="87"/>
      <c r="AV79" s="87"/>
      <c r="AW79" s="87">
        <v>6</v>
      </c>
      <c r="AX79" s="87"/>
      <c r="AY79" s="87"/>
      <c r="AZ79" s="87"/>
      <c r="BA79" s="87"/>
      <c r="BB79" s="87"/>
      <c r="BC79" s="87"/>
      <c r="BD79" s="87"/>
      <c r="BE79" s="87">
        <v>7</v>
      </c>
      <c r="BF79" s="87"/>
      <c r="BG79" s="87"/>
      <c r="BH79" s="87"/>
      <c r="BI79" s="87"/>
      <c r="BJ79" s="87"/>
      <c r="BK79" s="87"/>
      <c r="BL79" s="87"/>
      <c r="BT79" s="44"/>
      <c r="BU79" s="44"/>
      <c r="BV79" s="44"/>
      <c r="BW79" s="44"/>
      <c r="BX79" s="44"/>
      <c r="BY79" s="44"/>
      <c r="BZ79" s="44"/>
    </row>
    <row r="80" spans="1:80" ht="21" customHeight="1" x14ac:dyDescent="0.2">
      <c r="A80" s="87"/>
      <c r="B80" s="87"/>
      <c r="C80" s="87"/>
      <c r="D80" s="87"/>
      <c r="E80" s="87"/>
      <c r="F80" s="87"/>
      <c r="G80" s="103" t="s">
        <v>72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99"/>
      <c r="BF80" s="99"/>
      <c r="BG80" s="99"/>
      <c r="BH80" s="99"/>
      <c r="BI80" s="99"/>
      <c r="BJ80" s="99"/>
      <c r="BK80" s="99"/>
      <c r="BL80" s="99"/>
      <c r="BT80" s="44"/>
      <c r="BU80" s="44"/>
      <c r="BV80" s="44"/>
      <c r="BW80" s="44"/>
      <c r="BX80" s="44"/>
      <c r="BY80" s="44"/>
      <c r="BZ80" s="44"/>
    </row>
    <row r="81" spans="1:78" ht="21" customHeight="1" x14ac:dyDescent="0.2">
      <c r="A81" s="87"/>
      <c r="B81" s="87"/>
      <c r="C81" s="87"/>
      <c r="D81" s="87"/>
      <c r="E81" s="87"/>
      <c r="F81" s="87"/>
      <c r="G81" s="101" t="s">
        <v>47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76"/>
      <c r="AP81" s="76"/>
      <c r="AQ81" s="76"/>
      <c r="AR81" s="76"/>
      <c r="AS81" s="76"/>
      <c r="AT81" s="76"/>
      <c r="AU81" s="76"/>
      <c r="AV81" s="76"/>
      <c r="AW81" s="95"/>
      <c r="AX81" s="95"/>
      <c r="AY81" s="95"/>
      <c r="AZ81" s="95"/>
      <c r="BA81" s="95"/>
      <c r="BB81" s="95"/>
      <c r="BC81" s="95"/>
      <c r="BD81" s="95"/>
      <c r="BE81" s="99"/>
      <c r="BF81" s="99"/>
      <c r="BG81" s="99"/>
      <c r="BH81" s="99"/>
      <c r="BI81" s="99"/>
      <c r="BJ81" s="99"/>
      <c r="BK81" s="99"/>
      <c r="BL81" s="99"/>
      <c r="BT81" s="44"/>
      <c r="BU81" s="44"/>
      <c r="BV81" s="44"/>
      <c r="BW81" s="44"/>
      <c r="BX81" s="44"/>
      <c r="BY81" s="44"/>
      <c r="BZ81" s="44"/>
    </row>
    <row r="82" spans="1:78" ht="21" hidden="1" customHeight="1" x14ac:dyDescent="0.2">
      <c r="A82" s="87"/>
      <c r="B82" s="87"/>
      <c r="C82" s="87"/>
      <c r="D82" s="87"/>
      <c r="E82" s="87"/>
      <c r="F82" s="87"/>
      <c r="G82" s="159" t="s">
        <v>65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57" t="s">
        <v>48</v>
      </c>
      <c r="AA82" s="57"/>
      <c r="AB82" s="57"/>
      <c r="AC82" s="57"/>
      <c r="AD82" s="57"/>
      <c r="AE82" s="57" t="s">
        <v>61</v>
      </c>
      <c r="AF82" s="57"/>
      <c r="AG82" s="57"/>
      <c r="AH82" s="57"/>
      <c r="AI82" s="57"/>
      <c r="AJ82" s="57"/>
      <c r="AK82" s="57"/>
      <c r="AL82" s="57"/>
      <c r="AM82" s="57"/>
      <c r="AN82" s="57"/>
      <c r="AO82" s="76"/>
      <c r="AP82" s="76"/>
      <c r="AQ82" s="76"/>
      <c r="AR82" s="76"/>
      <c r="AS82" s="76"/>
      <c r="AT82" s="76"/>
      <c r="AU82" s="76"/>
      <c r="AV82" s="76"/>
      <c r="AW82" s="95">
        <f>SUM(AW83:BD83)</f>
        <v>96120</v>
      </c>
      <c r="AX82" s="95"/>
      <c r="AY82" s="95"/>
      <c r="AZ82" s="95"/>
      <c r="BA82" s="95"/>
      <c r="BB82" s="95"/>
      <c r="BC82" s="95"/>
      <c r="BD82" s="95"/>
      <c r="BE82" s="76">
        <f>AW82</f>
        <v>96120</v>
      </c>
      <c r="BF82" s="76"/>
      <c r="BG82" s="76"/>
      <c r="BH82" s="76"/>
      <c r="BI82" s="76"/>
      <c r="BJ82" s="76"/>
      <c r="BK82" s="76"/>
      <c r="BL82" s="76"/>
      <c r="BT82" s="44"/>
      <c r="BU82" s="44"/>
      <c r="BV82" s="44"/>
      <c r="BW82" s="44"/>
      <c r="BX82" s="44"/>
      <c r="BY82" s="44"/>
      <c r="BZ82" s="44"/>
    </row>
    <row r="83" spans="1:78" ht="33.75" customHeight="1" x14ac:dyDescent="0.2">
      <c r="A83" s="87"/>
      <c r="B83" s="87"/>
      <c r="C83" s="87"/>
      <c r="D83" s="87"/>
      <c r="E83" s="87"/>
      <c r="F83" s="87"/>
      <c r="G83" s="56" t="s">
        <v>71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7" t="s">
        <v>69</v>
      </c>
      <c r="AA83" s="57"/>
      <c r="AB83" s="57"/>
      <c r="AC83" s="57"/>
      <c r="AD83" s="57"/>
      <c r="AE83" s="57" t="s">
        <v>61</v>
      </c>
      <c r="AF83" s="57"/>
      <c r="AG83" s="57"/>
      <c r="AH83" s="57"/>
      <c r="AI83" s="57"/>
      <c r="AJ83" s="57"/>
      <c r="AK83" s="57"/>
      <c r="AL83" s="57"/>
      <c r="AM83" s="57"/>
      <c r="AN83" s="57"/>
      <c r="AO83" s="76"/>
      <c r="AP83" s="76"/>
      <c r="AQ83" s="76"/>
      <c r="AR83" s="76"/>
      <c r="AS83" s="76"/>
      <c r="AT83" s="76"/>
      <c r="AU83" s="76"/>
      <c r="AV83" s="76"/>
      <c r="AW83" s="95">
        <f>AW49</f>
        <v>96120</v>
      </c>
      <c r="AX83" s="95"/>
      <c r="AY83" s="95"/>
      <c r="AZ83" s="95"/>
      <c r="BA83" s="95"/>
      <c r="BB83" s="95"/>
      <c r="BC83" s="95"/>
      <c r="BD83" s="95"/>
      <c r="BE83" s="76">
        <f>AW83</f>
        <v>96120</v>
      </c>
      <c r="BF83" s="76"/>
      <c r="BG83" s="76"/>
      <c r="BH83" s="76"/>
      <c r="BI83" s="76"/>
      <c r="BJ83" s="76"/>
      <c r="BK83" s="76"/>
      <c r="BL83" s="76"/>
      <c r="BT83" s="44"/>
      <c r="BU83" s="44"/>
      <c r="BV83" s="44"/>
      <c r="BW83" s="44"/>
      <c r="BX83" s="44"/>
      <c r="BY83" s="44"/>
      <c r="BZ83" s="44"/>
    </row>
    <row r="84" spans="1:78" ht="18.95" customHeight="1" x14ac:dyDescent="0.2">
      <c r="A84" s="87"/>
      <c r="B84" s="87"/>
      <c r="C84" s="87"/>
      <c r="D84" s="87"/>
      <c r="E84" s="87"/>
      <c r="F84" s="87"/>
      <c r="G84" s="97" t="s">
        <v>68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76"/>
      <c r="AP84" s="76"/>
      <c r="AQ84" s="76"/>
      <c r="AR84" s="76"/>
      <c r="AS84" s="76"/>
      <c r="AT84" s="76"/>
      <c r="AU84" s="76"/>
      <c r="AV84" s="76"/>
      <c r="AW84" s="95"/>
      <c r="AX84" s="95"/>
      <c r="AY84" s="95"/>
      <c r="AZ84" s="95"/>
      <c r="BA84" s="95"/>
      <c r="BB84" s="95"/>
      <c r="BC84" s="95"/>
      <c r="BD84" s="95"/>
      <c r="BE84" s="99"/>
      <c r="BF84" s="99"/>
      <c r="BG84" s="99"/>
      <c r="BH84" s="99"/>
      <c r="BI84" s="99"/>
      <c r="BJ84" s="99"/>
      <c r="BK84" s="99"/>
      <c r="BL84" s="99"/>
      <c r="BT84" s="44"/>
      <c r="BU84" s="44"/>
      <c r="BV84" s="44"/>
      <c r="BW84" s="44"/>
      <c r="BX84" s="44"/>
      <c r="BY84" s="44"/>
      <c r="BZ84" s="44"/>
    </row>
    <row r="85" spans="1:78" ht="18.95" customHeight="1" x14ac:dyDescent="0.2">
      <c r="A85" s="87"/>
      <c r="B85" s="87"/>
      <c r="C85" s="87"/>
      <c r="D85" s="87"/>
      <c r="E85" s="87"/>
      <c r="F85" s="87"/>
      <c r="G85" s="96" t="s">
        <v>79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57" t="s">
        <v>62</v>
      </c>
      <c r="AA85" s="57"/>
      <c r="AB85" s="57"/>
      <c r="AC85" s="57"/>
      <c r="AD85" s="57"/>
      <c r="AE85" s="57" t="s">
        <v>64</v>
      </c>
      <c r="AF85" s="57"/>
      <c r="AG85" s="57"/>
      <c r="AH85" s="57"/>
      <c r="AI85" s="57"/>
      <c r="AJ85" s="57"/>
      <c r="AK85" s="57"/>
      <c r="AL85" s="57"/>
      <c r="AM85" s="57"/>
      <c r="AN85" s="57"/>
      <c r="AO85" s="76"/>
      <c r="AP85" s="76"/>
      <c r="AQ85" s="76"/>
      <c r="AR85" s="76"/>
      <c r="AS85" s="76"/>
      <c r="AT85" s="76"/>
      <c r="AU85" s="76"/>
      <c r="AV85" s="76"/>
      <c r="AW85" s="102">
        <v>1</v>
      </c>
      <c r="AX85" s="102"/>
      <c r="AY85" s="102"/>
      <c r="AZ85" s="102"/>
      <c r="BA85" s="102"/>
      <c r="BB85" s="102"/>
      <c r="BC85" s="102"/>
      <c r="BD85" s="102"/>
      <c r="BE85" s="77">
        <f>AW85</f>
        <v>1</v>
      </c>
      <c r="BF85" s="77"/>
      <c r="BG85" s="77"/>
      <c r="BH85" s="77"/>
      <c r="BI85" s="77"/>
      <c r="BJ85" s="77"/>
      <c r="BK85" s="77"/>
      <c r="BL85" s="77"/>
      <c r="BT85" s="44"/>
      <c r="BU85" s="44"/>
      <c r="BV85" s="44"/>
      <c r="BW85" s="44"/>
      <c r="BX85" s="44"/>
      <c r="BY85" s="44"/>
      <c r="BZ85" s="44"/>
    </row>
    <row r="86" spans="1:78" ht="21" customHeight="1" x14ac:dyDescent="0.2">
      <c r="A86" s="87"/>
      <c r="B86" s="87"/>
      <c r="C86" s="87"/>
      <c r="D86" s="87"/>
      <c r="E86" s="87"/>
      <c r="F86" s="87"/>
      <c r="G86" s="97" t="s">
        <v>60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76"/>
      <c r="AP86" s="76"/>
      <c r="AQ86" s="76"/>
      <c r="AR86" s="76"/>
      <c r="AS86" s="76"/>
      <c r="AT86" s="76"/>
      <c r="AU86" s="76"/>
      <c r="AV86" s="76"/>
      <c r="AW86" s="95"/>
      <c r="AX86" s="95"/>
      <c r="AY86" s="95"/>
      <c r="AZ86" s="95"/>
      <c r="BA86" s="95"/>
      <c r="BB86" s="95"/>
      <c r="BC86" s="95"/>
      <c r="BD86" s="95"/>
      <c r="BE86" s="99"/>
      <c r="BF86" s="99"/>
      <c r="BG86" s="99"/>
      <c r="BH86" s="99"/>
      <c r="BI86" s="99"/>
      <c r="BJ86" s="99"/>
      <c r="BK86" s="99"/>
      <c r="BL86" s="99"/>
      <c r="BT86" s="44"/>
      <c r="BU86" s="44"/>
      <c r="BV86" s="44"/>
      <c r="BW86" s="44"/>
      <c r="BX86" s="44"/>
      <c r="BY86" s="44"/>
      <c r="BZ86" s="44"/>
    </row>
    <row r="87" spans="1:78" ht="32.25" customHeight="1" x14ac:dyDescent="0.2">
      <c r="A87" s="87"/>
      <c r="B87" s="87"/>
      <c r="C87" s="87"/>
      <c r="D87" s="87"/>
      <c r="E87" s="87"/>
      <c r="F87" s="87"/>
      <c r="G87" s="96" t="s">
        <v>80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57" t="s">
        <v>69</v>
      </c>
      <c r="AA87" s="57"/>
      <c r="AB87" s="57"/>
      <c r="AC87" s="57"/>
      <c r="AD87" s="57"/>
      <c r="AE87" s="57" t="s">
        <v>58</v>
      </c>
      <c r="AF87" s="57"/>
      <c r="AG87" s="57"/>
      <c r="AH87" s="57"/>
      <c r="AI87" s="57"/>
      <c r="AJ87" s="57"/>
      <c r="AK87" s="57"/>
      <c r="AL87" s="57"/>
      <c r="AM87" s="57"/>
      <c r="AN87" s="57"/>
      <c r="AO87" s="76"/>
      <c r="AP87" s="76"/>
      <c r="AQ87" s="76"/>
      <c r="AR87" s="76"/>
      <c r="AS87" s="76"/>
      <c r="AT87" s="76"/>
      <c r="AU87" s="76"/>
      <c r="AV87" s="76"/>
      <c r="AW87" s="95">
        <f>AW83</f>
        <v>96120</v>
      </c>
      <c r="AX87" s="95"/>
      <c r="AY87" s="95"/>
      <c r="AZ87" s="95"/>
      <c r="BA87" s="95"/>
      <c r="BB87" s="95"/>
      <c r="BC87" s="95"/>
      <c r="BD87" s="95"/>
      <c r="BE87" s="76">
        <f>AW87</f>
        <v>96120</v>
      </c>
      <c r="BF87" s="76"/>
      <c r="BG87" s="76"/>
      <c r="BH87" s="76"/>
      <c r="BI87" s="76"/>
      <c r="BJ87" s="76"/>
      <c r="BK87" s="76"/>
      <c r="BL87" s="76"/>
      <c r="BT87" s="44"/>
      <c r="BU87" s="44"/>
      <c r="BV87" s="44"/>
      <c r="BW87" s="44"/>
      <c r="BX87" s="44"/>
      <c r="BY87" s="44"/>
      <c r="BZ87" s="44"/>
    </row>
    <row r="88" spans="1:78" ht="18" customHeight="1" x14ac:dyDescent="0.2">
      <c r="A88" s="87"/>
      <c r="B88" s="87"/>
      <c r="C88" s="87"/>
      <c r="D88" s="87"/>
      <c r="E88" s="87"/>
      <c r="F88" s="87"/>
      <c r="G88" s="101" t="s">
        <v>49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76"/>
      <c r="AP88" s="76"/>
      <c r="AQ88" s="76"/>
      <c r="AR88" s="76"/>
      <c r="AS88" s="76"/>
      <c r="AT88" s="76"/>
      <c r="AU88" s="76"/>
      <c r="AV88" s="76"/>
      <c r="AW88" s="95"/>
      <c r="AX88" s="95"/>
      <c r="AY88" s="95"/>
      <c r="AZ88" s="95"/>
      <c r="BA88" s="95"/>
      <c r="BB88" s="95"/>
      <c r="BC88" s="95"/>
      <c r="BD88" s="95"/>
      <c r="BE88" s="99"/>
      <c r="BF88" s="99"/>
      <c r="BG88" s="99"/>
      <c r="BH88" s="99"/>
      <c r="BI88" s="99"/>
      <c r="BJ88" s="99"/>
      <c r="BK88" s="99"/>
      <c r="BL88" s="99"/>
      <c r="BT88" s="44"/>
      <c r="BU88" s="44"/>
      <c r="BV88" s="44"/>
      <c r="BW88" s="44"/>
      <c r="BX88" s="44"/>
      <c r="BY88" s="44"/>
      <c r="BZ88" s="44"/>
    </row>
    <row r="89" spans="1:78" ht="37.5" customHeight="1" x14ac:dyDescent="0.2">
      <c r="A89" s="87"/>
      <c r="B89" s="87"/>
      <c r="C89" s="87"/>
      <c r="D89" s="87"/>
      <c r="E89" s="87"/>
      <c r="F89" s="87"/>
      <c r="G89" s="56" t="s">
        <v>57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7" t="s">
        <v>50</v>
      </c>
      <c r="AA89" s="57"/>
      <c r="AB89" s="57"/>
      <c r="AC89" s="57"/>
      <c r="AD89" s="57"/>
      <c r="AE89" s="57" t="s">
        <v>58</v>
      </c>
      <c r="AF89" s="57"/>
      <c r="AG89" s="57"/>
      <c r="AH89" s="57"/>
      <c r="AI89" s="57"/>
      <c r="AJ89" s="57"/>
      <c r="AK89" s="57"/>
      <c r="AL89" s="57"/>
      <c r="AM89" s="57"/>
      <c r="AN89" s="57"/>
      <c r="AO89" s="76"/>
      <c r="AP89" s="76"/>
      <c r="AQ89" s="76"/>
      <c r="AR89" s="76"/>
      <c r="AS89" s="76"/>
      <c r="AT89" s="76"/>
      <c r="AU89" s="76"/>
      <c r="AV89" s="76"/>
      <c r="AW89" s="100">
        <f>AW82/55378873.23*100</f>
        <v>0.17356799514644081</v>
      </c>
      <c r="AX89" s="100" t="e">
        <f>#REF!/33361779.74*100</f>
        <v>#REF!</v>
      </c>
      <c r="AY89" s="100" t="e">
        <f>#REF!/55379000*100</f>
        <v>#REF!</v>
      </c>
      <c r="AZ89" s="100" t="e">
        <f>#REF!/33361779.74*100</f>
        <v>#REF!</v>
      </c>
      <c r="BA89" s="100" t="e">
        <f>#REF!/55379000*100</f>
        <v>#REF!</v>
      </c>
      <c r="BB89" s="100" t="e">
        <f>#REF!/33361779.74*100</f>
        <v>#REF!</v>
      </c>
      <c r="BC89" s="100" t="e">
        <f>#REF!/55379000*100</f>
        <v>#REF!</v>
      </c>
      <c r="BD89" s="100" t="e">
        <f>#REF!/33361779.74*100</f>
        <v>#REF!</v>
      </c>
      <c r="BE89" s="99">
        <f>AW89</f>
        <v>0.17356799514644081</v>
      </c>
      <c r="BF89" s="99"/>
      <c r="BG89" s="99"/>
      <c r="BH89" s="99"/>
      <c r="BI89" s="99"/>
      <c r="BJ89" s="99"/>
      <c r="BK89" s="99"/>
      <c r="BL89" s="99"/>
      <c r="BT89" s="44"/>
      <c r="BU89" s="44"/>
      <c r="BV89" s="44"/>
      <c r="BW89" s="44"/>
      <c r="BX89" s="44"/>
      <c r="BY89" s="44"/>
      <c r="BZ89" s="44"/>
    </row>
    <row r="90" spans="1:78" ht="25.5" customHeight="1" x14ac:dyDescent="0.2">
      <c r="A90" s="84"/>
      <c r="B90" s="85"/>
      <c r="C90" s="85"/>
      <c r="D90" s="85"/>
      <c r="E90" s="85"/>
      <c r="F90" s="86"/>
      <c r="G90" s="163" t="s">
        <v>113</v>
      </c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5"/>
      <c r="BT90" s="44"/>
      <c r="BU90" s="44"/>
      <c r="BV90" s="44"/>
      <c r="BW90" s="44"/>
      <c r="BX90" s="44"/>
      <c r="BY90" s="44"/>
      <c r="BZ90" s="44"/>
    </row>
    <row r="91" spans="1:78" ht="20.25" customHeight="1" x14ac:dyDescent="0.2">
      <c r="A91" s="65"/>
      <c r="B91" s="66"/>
      <c r="C91" s="66"/>
      <c r="D91" s="66"/>
      <c r="E91" s="66"/>
      <c r="F91" s="67"/>
      <c r="G91" s="166" t="s">
        <v>47</v>
      </c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8"/>
      <c r="Z91" s="169"/>
      <c r="AA91" s="169"/>
      <c r="AB91" s="169"/>
      <c r="AC91" s="169"/>
      <c r="AD91" s="169"/>
      <c r="AE91" s="166"/>
      <c r="AF91" s="167"/>
      <c r="AG91" s="167"/>
      <c r="AH91" s="167"/>
      <c r="AI91" s="167"/>
      <c r="AJ91" s="167"/>
      <c r="AK91" s="167"/>
      <c r="AL91" s="167"/>
      <c r="AM91" s="167"/>
      <c r="AN91" s="168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T91" s="44"/>
      <c r="BU91" s="44"/>
      <c r="BV91" s="44"/>
      <c r="BW91" s="44"/>
      <c r="BX91" s="44"/>
      <c r="BY91" s="44"/>
      <c r="BZ91" s="44"/>
    </row>
    <row r="92" spans="1:78" ht="37.5" customHeight="1" x14ac:dyDescent="0.2">
      <c r="A92" s="84"/>
      <c r="B92" s="85"/>
      <c r="C92" s="85"/>
      <c r="D92" s="85"/>
      <c r="E92" s="85"/>
      <c r="F92" s="86"/>
      <c r="G92" s="170" t="s">
        <v>111</v>
      </c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2"/>
      <c r="Z92" s="57" t="s">
        <v>48</v>
      </c>
      <c r="AA92" s="57"/>
      <c r="AB92" s="57"/>
      <c r="AC92" s="57"/>
      <c r="AD92" s="57"/>
      <c r="AE92" s="58" t="s">
        <v>61</v>
      </c>
      <c r="AF92" s="59"/>
      <c r="AG92" s="59"/>
      <c r="AH92" s="59"/>
      <c r="AI92" s="59"/>
      <c r="AJ92" s="59"/>
      <c r="AK92" s="59"/>
      <c r="AL92" s="59"/>
      <c r="AM92" s="59"/>
      <c r="AN92" s="60"/>
      <c r="AO92" s="76"/>
      <c r="AP92" s="76"/>
      <c r="AQ92" s="76"/>
      <c r="AR92" s="76"/>
      <c r="AS92" s="76"/>
      <c r="AT92" s="76"/>
      <c r="AU92" s="76"/>
      <c r="AV92" s="76"/>
      <c r="AW92" s="76">
        <f>AW51+AW52+AW53</f>
        <v>3190264</v>
      </c>
      <c r="AX92" s="76"/>
      <c r="AY92" s="76"/>
      <c r="AZ92" s="76"/>
      <c r="BA92" s="76"/>
      <c r="BB92" s="76"/>
      <c r="BC92" s="76"/>
      <c r="BD92" s="76"/>
      <c r="BE92" s="76">
        <f>AO92+AW92</f>
        <v>3190264</v>
      </c>
      <c r="BF92" s="76"/>
      <c r="BG92" s="76"/>
      <c r="BH92" s="76"/>
      <c r="BI92" s="76"/>
      <c r="BJ92" s="76"/>
      <c r="BK92" s="76"/>
      <c r="BL92" s="76"/>
      <c r="BT92" s="44"/>
      <c r="BU92" s="44"/>
      <c r="BV92" s="44"/>
      <c r="BW92" s="44"/>
      <c r="BX92" s="44"/>
      <c r="BY92" s="44"/>
      <c r="BZ92" s="44"/>
    </row>
    <row r="93" spans="1:78" ht="19.5" customHeight="1" x14ac:dyDescent="0.2">
      <c r="A93" s="65"/>
      <c r="B93" s="66"/>
      <c r="C93" s="66"/>
      <c r="D93" s="66"/>
      <c r="E93" s="66"/>
      <c r="F93" s="67"/>
      <c r="G93" s="70" t="s">
        <v>104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57"/>
      <c r="AA93" s="57"/>
      <c r="AB93" s="57"/>
      <c r="AC93" s="57"/>
      <c r="AD93" s="57"/>
      <c r="AE93" s="58"/>
      <c r="AF93" s="59"/>
      <c r="AG93" s="59"/>
      <c r="AH93" s="59"/>
      <c r="AI93" s="59"/>
      <c r="AJ93" s="59"/>
      <c r="AK93" s="59"/>
      <c r="AL93" s="59"/>
      <c r="AM93" s="59"/>
      <c r="AN93" s="60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T93" s="44"/>
      <c r="BU93" s="44"/>
      <c r="BV93" s="44"/>
      <c r="BW93" s="44"/>
      <c r="BX93" s="44"/>
      <c r="BY93" s="44"/>
      <c r="BZ93" s="44"/>
    </row>
    <row r="94" spans="1:78" ht="35.25" customHeight="1" x14ac:dyDescent="0.2">
      <c r="A94" s="65"/>
      <c r="B94" s="66"/>
      <c r="C94" s="66"/>
      <c r="D94" s="66"/>
      <c r="E94" s="66"/>
      <c r="F94" s="67"/>
      <c r="G94" s="68" t="s">
        <v>110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173"/>
      <c r="Z94" s="57" t="s">
        <v>62</v>
      </c>
      <c r="AA94" s="57"/>
      <c r="AB94" s="57"/>
      <c r="AC94" s="57"/>
      <c r="AD94" s="57"/>
      <c r="AE94" s="58" t="s">
        <v>64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61"/>
      <c r="AP94" s="61"/>
      <c r="AQ94" s="61"/>
      <c r="AR94" s="61"/>
      <c r="AS94" s="61"/>
      <c r="AT94" s="61"/>
      <c r="AU94" s="61"/>
      <c r="AV94" s="61"/>
      <c r="AW94" s="77">
        <f>1+2</f>
        <v>3</v>
      </c>
      <c r="AX94" s="77"/>
      <c r="AY94" s="77"/>
      <c r="AZ94" s="77"/>
      <c r="BA94" s="77"/>
      <c r="BB94" s="77"/>
      <c r="BC94" s="77"/>
      <c r="BD94" s="77"/>
      <c r="BE94" s="77">
        <f>AW94</f>
        <v>3</v>
      </c>
      <c r="BF94" s="77"/>
      <c r="BG94" s="77"/>
      <c r="BH94" s="77"/>
      <c r="BI94" s="77"/>
      <c r="BJ94" s="77"/>
      <c r="BK94" s="77"/>
      <c r="BL94" s="77"/>
      <c r="BT94" s="44"/>
      <c r="BU94" s="44"/>
      <c r="BV94" s="44"/>
      <c r="BW94" s="44"/>
      <c r="BX94" s="44"/>
      <c r="BY94" s="44"/>
      <c r="BZ94" s="44"/>
    </row>
    <row r="95" spans="1:78" ht="20.25" customHeight="1" x14ac:dyDescent="0.2">
      <c r="A95" s="65"/>
      <c r="B95" s="66"/>
      <c r="C95" s="66"/>
      <c r="D95" s="66"/>
      <c r="E95" s="66"/>
      <c r="F95" s="67"/>
      <c r="G95" s="70" t="s">
        <v>60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58"/>
      <c r="AA95" s="59"/>
      <c r="AB95" s="59"/>
      <c r="AC95" s="59"/>
      <c r="AD95" s="60"/>
      <c r="AE95" s="58"/>
      <c r="AF95" s="59"/>
      <c r="AG95" s="59"/>
      <c r="AH95" s="59"/>
      <c r="AI95" s="59"/>
      <c r="AJ95" s="59"/>
      <c r="AK95" s="59"/>
      <c r="AL95" s="59"/>
      <c r="AM95" s="59"/>
      <c r="AN95" s="60"/>
      <c r="AO95" s="61"/>
      <c r="AP95" s="61"/>
      <c r="AQ95" s="61"/>
      <c r="AR95" s="61"/>
      <c r="AS95" s="61"/>
      <c r="AT95" s="61"/>
      <c r="AU95" s="61"/>
      <c r="AV95" s="61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T95" s="44"/>
      <c r="BU95" s="44"/>
      <c r="BV95" s="44"/>
      <c r="BW95" s="44"/>
      <c r="BX95" s="44"/>
      <c r="BY95" s="44"/>
      <c r="BZ95" s="44"/>
    </row>
    <row r="96" spans="1:78" ht="36" customHeight="1" x14ac:dyDescent="0.2">
      <c r="A96" s="65"/>
      <c r="B96" s="66"/>
      <c r="C96" s="66"/>
      <c r="D96" s="66"/>
      <c r="E96" s="66"/>
      <c r="F96" s="67"/>
      <c r="G96" s="68" t="s">
        <v>119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173"/>
      <c r="Z96" s="57" t="s">
        <v>48</v>
      </c>
      <c r="AA96" s="57"/>
      <c r="AB96" s="57"/>
      <c r="AC96" s="57"/>
      <c r="AD96" s="57"/>
      <c r="AE96" s="58" t="s">
        <v>58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61"/>
      <c r="AP96" s="61"/>
      <c r="AQ96" s="61"/>
      <c r="AR96" s="61"/>
      <c r="AS96" s="61"/>
      <c r="AT96" s="61"/>
      <c r="AU96" s="61"/>
      <c r="AV96" s="61"/>
      <c r="AW96" s="76">
        <f>AW92/AW94</f>
        <v>1063421.3333333333</v>
      </c>
      <c r="AX96" s="76"/>
      <c r="AY96" s="76"/>
      <c r="AZ96" s="76"/>
      <c r="BA96" s="76"/>
      <c r="BB96" s="76"/>
      <c r="BC96" s="76"/>
      <c r="BD96" s="76"/>
      <c r="BE96" s="76">
        <f>AW96</f>
        <v>1063421.3333333333</v>
      </c>
      <c r="BF96" s="76"/>
      <c r="BG96" s="76"/>
      <c r="BH96" s="76"/>
      <c r="BI96" s="76"/>
      <c r="BJ96" s="76"/>
      <c r="BK96" s="76"/>
      <c r="BL96" s="76"/>
      <c r="BT96" s="44"/>
      <c r="BU96" s="44"/>
      <c r="BV96" s="44"/>
      <c r="BW96" s="44"/>
      <c r="BX96" s="44"/>
      <c r="BY96" s="44"/>
      <c r="BZ96" s="44"/>
    </row>
    <row r="97" spans="1:78" ht="19.5" customHeight="1" x14ac:dyDescent="0.2">
      <c r="A97" s="65"/>
      <c r="B97" s="66"/>
      <c r="C97" s="66"/>
      <c r="D97" s="66"/>
      <c r="E97" s="66"/>
      <c r="F97" s="67"/>
      <c r="G97" s="181" t="s">
        <v>49</v>
      </c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3"/>
      <c r="Z97" s="58"/>
      <c r="AA97" s="59"/>
      <c r="AB97" s="59"/>
      <c r="AC97" s="59"/>
      <c r="AD97" s="60"/>
      <c r="AE97" s="58"/>
      <c r="AF97" s="59"/>
      <c r="AG97" s="59"/>
      <c r="AH97" s="59"/>
      <c r="AI97" s="59"/>
      <c r="AJ97" s="59"/>
      <c r="AK97" s="59"/>
      <c r="AL97" s="59"/>
      <c r="AM97" s="59"/>
      <c r="AN97" s="60"/>
      <c r="AO97" s="175"/>
      <c r="AP97" s="176"/>
      <c r="AQ97" s="176"/>
      <c r="AR97" s="176"/>
      <c r="AS97" s="176"/>
      <c r="AT97" s="176"/>
      <c r="AU97" s="176"/>
      <c r="AV97" s="177"/>
      <c r="AW97" s="184"/>
      <c r="AX97" s="185"/>
      <c r="AY97" s="185"/>
      <c r="AZ97" s="185"/>
      <c r="BA97" s="185"/>
      <c r="BB97" s="185"/>
      <c r="BC97" s="185"/>
      <c r="BD97" s="186"/>
      <c r="BE97" s="184"/>
      <c r="BF97" s="185"/>
      <c r="BG97" s="185"/>
      <c r="BH97" s="185"/>
      <c r="BI97" s="185"/>
      <c r="BJ97" s="185"/>
      <c r="BK97" s="185"/>
      <c r="BL97" s="186"/>
      <c r="BT97" s="44"/>
      <c r="BU97" s="44"/>
      <c r="BV97" s="44"/>
      <c r="BW97" s="44"/>
      <c r="BX97" s="44"/>
      <c r="BY97" s="44"/>
      <c r="BZ97" s="44"/>
    </row>
    <row r="98" spans="1:78" ht="35.25" customHeight="1" x14ac:dyDescent="0.2">
      <c r="A98" s="84">
        <v>0</v>
      </c>
      <c r="B98" s="85"/>
      <c r="C98" s="85"/>
      <c r="D98" s="85"/>
      <c r="E98" s="85"/>
      <c r="F98" s="86"/>
      <c r="G98" s="159" t="s">
        <v>57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57" t="s">
        <v>50</v>
      </c>
      <c r="AA98" s="57"/>
      <c r="AB98" s="57"/>
      <c r="AC98" s="57"/>
      <c r="AD98" s="57"/>
      <c r="AE98" s="58" t="s">
        <v>58</v>
      </c>
      <c r="AF98" s="59"/>
      <c r="AG98" s="59"/>
      <c r="AH98" s="59"/>
      <c r="AI98" s="59"/>
      <c r="AJ98" s="59"/>
      <c r="AK98" s="59"/>
      <c r="AL98" s="59"/>
      <c r="AM98" s="59"/>
      <c r="AN98" s="60"/>
      <c r="AO98" s="76"/>
      <c r="AP98" s="76"/>
      <c r="AQ98" s="76"/>
      <c r="AR98" s="76"/>
      <c r="AS98" s="76"/>
      <c r="AT98" s="76"/>
      <c r="AU98" s="76"/>
      <c r="AV98" s="76"/>
      <c r="AW98" s="190">
        <f>AW92/9779752.59*100</f>
        <v>32.621111532638473</v>
      </c>
      <c r="AX98" s="190">
        <f>AX94/151003162.73*100</f>
        <v>0</v>
      </c>
      <c r="AY98" s="190">
        <f>AY93/6579752.59*100</f>
        <v>0</v>
      </c>
      <c r="AZ98" s="190">
        <f>AZ94/151003162.73*100</f>
        <v>0</v>
      </c>
      <c r="BA98" s="190">
        <f>BA93/6579752.59*100</f>
        <v>0</v>
      </c>
      <c r="BB98" s="190">
        <f>BB94/151003162.73*100</f>
        <v>0</v>
      </c>
      <c r="BC98" s="190">
        <f>BC93/6579752.59*100</f>
        <v>0</v>
      </c>
      <c r="BD98" s="190">
        <f>BD94/151003162.73*100</f>
        <v>0</v>
      </c>
      <c r="BE98" s="76">
        <f>AO98+AW98</f>
        <v>32.621111532638473</v>
      </c>
      <c r="BF98" s="76"/>
      <c r="BG98" s="76"/>
      <c r="BH98" s="76"/>
      <c r="BI98" s="76"/>
      <c r="BJ98" s="76"/>
      <c r="BK98" s="76"/>
      <c r="BL98" s="76"/>
      <c r="BT98" s="44"/>
      <c r="BU98" s="44"/>
      <c r="BV98" s="44"/>
      <c r="BW98" s="44"/>
      <c r="BX98" s="44"/>
      <c r="BY98" s="44"/>
      <c r="BZ98" s="44"/>
    </row>
    <row r="99" spans="1:78" ht="20.100000000000001" customHeight="1" x14ac:dyDescent="0.2">
      <c r="A99" s="84"/>
      <c r="B99" s="85"/>
      <c r="C99" s="85"/>
      <c r="D99" s="85"/>
      <c r="E99" s="85"/>
      <c r="F99" s="86"/>
      <c r="G99" s="191" t="s">
        <v>112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1"/>
      <c r="BE99" s="99"/>
      <c r="BF99" s="99"/>
      <c r="BG99" s="99"/>
      <c r="BH99" s="99"/>
      <c r="BI99" s="99"/>
      <c r="BJ99" s="99"/>
      <c r="BK99" s="99"/>
      <c r="BL99" s="99"/>
      <c r="BT99" s="44"/>
      <c r="BU99" s="44"/>
      <c r="BV99" s="44"/>
      <c r="BW99" s="44"/>
      <c r="BX99" s="44"/>
      <c r="BY99" s="44"/>
      <c r="BZ99" s="44"/>
    </row>
    <row r="100" spans="1:78" ht="20.100000000000001" customHeight="1" x14ac:dyDescent="0.2">
      <c r="A100" s="65">
        <v>0</v>
      </c>
      <c r="B100" s="66"/>
      <c r="C100" s="66"/>
      <c r="D100" s="66"/>
      <c r="E100" s="66"/>
      <c r="F100" s="67"/>
      <c r="G100" s="166" t="s">
        <v>47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8"/>
      <c r="Z100" s="169"/>
      <c r="AA100" s="169"/>
      <c r="AB100" s="169"/>
      <c r="AC100" s="169"/>
      <c r="AD100" s="169"/>
      <c r="AE100" s="166"/>
      <c r="AF100" s="167"/>
      <c r="AG100" s="167"/>
      <c r="AH100" s="167"/>
      <c r="AI100" s="167"/>
      <c r="AJ100" s="167"/>
      <c r="AK100" s="167"/>
      <c r="AL100" s="167"/>
      <c r="AM100" s="167"/>
      <c r="AN100" s="168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T100" s="44"/>
      <c r="BU100" s="44"/>
      <c r="BV100" s="44"/>
      <c r="BW100" s="44"/>
      <c r="BX100" s="44"/>
      <c r="BY100" s="44"/>
      <c r="BZ100" s="44"/>
    </row>
    <row r="101" spans="1:78" ht="54" customHeight="1" x14ac:dyDescent="0.2">
      <c r="A101" s="84"/>
      <c r="B101" s="85"/>
      <c r="C101" s="85"/>
      <c r="D101" s="85"/>
      <c r="E101" s="85"/>
      <c r="F101" s="86"/>
      <c r="G101" s="187" t="s">
        <v>105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9"/>
      <c r="Z101" s="57" t="s">
        <v>48</v>
      </c>
      <c r="AA101" s="57"/>
      <c r="AB101" s="57"/>
      <c r="AC101" s="57"/>
      <c r="AD101" s="57"/>
      <c r="AE101" s="58" t="s">
        <v>61</v>
      </c>
      <c r="AF101" s="59"/>
      <c r="AG101" s="59"/>
      <c r="AH101" s="59"/>
      <c r="AI101" s="59"/>
      <c r="AJ101" s="59"/>
      <c r="AK101" s="59"/>
      <c r="AL101" s="59"/>
      <c r="AM101" s="59"/>
      <c r="AN101" s="60"/>
      <c r="AO101" s="76"/>
      <c r="AP101" s="76"/>
      <c r="AQ101" s="76"/>
      <c r="AR101" s="76"/>
      <c r="AS101" s="76"/>
      <c r="AT101" s="76"/>
      <c r="AU101" s="76"/>
      <c r="AV101" s="76"/>
      <c r="AW101" s="76">
        <f>AW55+AW56+AW57+AW58+AW59+AW60</f>
        <v>4164402</v>
      </c>
      <c r="AX101" s="76"/>
      <c r="AY101" s="76"/>
      <c r="AZ101" s="76"/>
      <c r="BA101" s="76"/>
      <c r="BB101" s="76"/>
      <c r="BC101" s="76"/>
      <c r="BD101" s="76"/>
      <c r="BE101" s="76">
        <f>AO101+AW101</f>
        <v>4164402</v>
      </c>
      <c r="BF101" s="76"/>
      <c r="BG101" s="76"/>
      <c r="BH101" s="76"/>
      <c r="BI101" s="76"/>
      <c r="BJ101" s="76"/>
      <c r="BK101" s="76"/>
      <c r="BL101" s="76"/>
      <c r="BT101" s="44"/>
      <c r="BU101" s="44"/>
      <c r="BV101" s="44"/>
      <c r="BW101" s="44"/>
      <c r="BX101" s="44"/>
      <c r="BY101" s="44"/>
      <c r="BZ101" s="44"/>
    </row>
    <row r="102" spans="1:78" ht="54" customHeight="1" x14ac:dyDescent="0.2">
      <c r="A102" s="84"/>
      <c r="B102" s="85"/>
      <c r="C102" s="85"/>
      <c r="D102" s="85"/>
      <c r="E102" s="85"/>
      <c r="F102" s="86"/>
      <c r="G102" s="81" t="s">
        <v>128</v>
      </c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3"/>
      <c r="Z102" s="57" t="s">
        <v>48</v>
      </c>
      <c r="AA102" s="57"/>
      <c r="AB102" s="57"/>
      <c r="AC102" s="57"/>
      <c r="AD102" s="57"/>
      <c r="AE102" s="58" t="s">
        <v>61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76"/>
      <c r="AP102" s="76"/>
      <c r="AQ102" s="76"/>
      <c r="AR102" s="76"/>
      <c r="AS102" s="76"/>
      <c r="AT102" s="76"/>
      <c r="AU102" s="76"/>
      <c r="AV102" s="76"/>
      <c r="AW102" s="73">
        <f>AW61+AW62+AW63</f>
        <v>2567744</v>
      </c>
      <c r="AX102" s="74"/>
      <c r="AY102" s="74"/>
      <c r="AZ102" s="74"/>
      <c r="BA102" s="74"/>
      <c r="BB102" s="74"/>
      <c r="BC102" s="74"/>
      <c r="BD102" s="75"/>
      <c r="BE102" s="76">
        <f>AO102+AW102</f>
        <v>2567744</v>
      </c>
      <c r="BF102" s="76"/>
      <c r="BG102" s="76"/>
      <c r="BH102" s="76"/>
      <c r="BI102" s="76"/>
      <c r="BJ102" s="76"/>
      <c r="BK102" s="76"/>
      <c r="BL102" s="76"/>
      <c r="BT102" s="44"/>
      <c r="BU102" s="44"/>
      <c r="BV102" s="44"/>
      <c r="BW102" s="44"/>
      <c r="BX102" s="44"/>
      <c r="BY102" s="44"/>
      <c r="BZ102" s="44"/>
    </row>
    <row r="103" spans="1:78" ht="21" customHeight="1" x14ac:dyDescent="0.2">
      <c r="A103" s="84"/>
      <c r="B103" s="85"/>
      <c r="C103" s="85"/>
      <c r="D103" s="85"/>
      <c r="E103" s="85"/>
      <c r="F103" s="86"/>
      <c r="G103" s="178" t="s">
        <v>68</v>
      </c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80"/>
      <c r="Z103" s="58"/>
      <c r="AA103" s="59"/>
      <c r="AB103" s="59"/>
      <c r="AC103" s="59"/>
      <c r="AD103" s="60"/>
      <c r="AE103" s="58"/>
      <c r="AF103" s="59"/>
      <c r="AG103" s="59"/>
      <c r="AH103" s="59"/>
      <c r="AI103" s="59"/>
      <c r="AJ103" s="59"/>
      <c r="AK103" s="59"/>
      <c r="AL103" s="59"/>
      <c r="AM103" s="59"/>
      <c r="AN103" s="60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T103" s="44"/>
      <c r="BU103" s="44"/>
      <c r="BV103" s="44"/>
      <c r="BW103" s="44"/>
      <c r="BX103" s="44"/>
      <c r="BY103" s="44"/>
      <c r="BZ103" s="44"/>
    </row>
    <row r="104" spans="1:78" ht="72" customHeight="1" x14ac:dyDescent="0.2">
      <c r="A104" s="65"/>
      <c r="B104" s="66"/>
      <c r="C104" s="66"/>
      <c r="D104" s="66"/>
      <c r="E104" s="66"/>
      <c r="F104" s="67"/>
      <c r="G104" s="170" t="s">
        <v>107</v>
      </c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2"/>
      <c r="Z104" s="57" t="s">
        <v>62</v>
      </c>
      <c r="AA104" s="57"/>
      <c r="AB104" s="57"/>
      <c r="AC104" s="57"/>
      <c r="AD104" s="57"/>
      <c r="AE104" s="58" t="s">
        <v>106</v>
      </c>
      <c r="AF104" s="59"/>
      <c r="AG104" s="59"/>
      <c r="AH104" s="59"/>
      <c r="AI104" s="59"/>
      <c r="AJ104" s="59"/>
      <c r="AK104" s="59"/>
      <c r="AL104" s="59"/>
      <c r="AM104" s="59"/>
      <c r="AN104" s="60"/>
      <c r="AO104" s="61"/>
      <c r="AP104" s="61"/>
      <c r="AQ104" s="61"/>
      <c r="AR104" s="61"/>
      <c r="AS104" s="61"/>
      <c r="AT104" s="61"/>
      <c r="AU104" s="61"/>
      <c r="AV104" s="61"/>
      <c r="AW104" s="77">
        <f>5+1</f>
        <v>6</v>
      </c>
      <c r="AX104" s="77"/>
      <c r="AY104" s="77"/>
      <c r="AZ104" s="77"/>
      <c r="BA104" s="77"/>
      <c r="BB104" s="77"/>
      <c r="BC104" s="77"/>
      <c r="BD104" s="77"/>
      <c r="BE104" s="77">
        <f>AW104</f>
        <v>6</v>
      </c>
      <c r="BF104" s="77"/>
      <c r="BG104" s="77"/>
      <c r="BH104" s="77"/>
      <c r="BI104" s="77"/>
      <c r="BJ104" s="77"/>
      <c r="BK104" s="77"/>
      <c r="BL104" s="77"/>
      <c r="BT104" s="44"/>
      <c r="BU104" s="44"/>
      <c r="BV104" s="44"/>
      <c r="BW104" s="44"/>
      <c r="BX104" s="44"/>
      <c r="BY104" s="44"/>
      <c r="BZ104" s="44"/>
    </row>
    <row r="105" spans="1:78" ht="57.75" customHeight="1" x14ac:dyDescent="0.2">
      <c r="A105" s="65"/>
      <c r="B105" s="66"/>
      <c r="C105" s="66"/>
      <c r="D105" s="66"/>
      <c r="E105" s="66"/>
      <c r="F105" s="67"/>
      <c r="G105" s="170" t="s">
        <v>130</v>
      </c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2"/>
      <c r="Z105" s="57" t="s">
        <v>62</v>
      </c>
      <c r="AA105" s="57"/>
      <c r="AB105" s="57"/>
      <c r="AC105" s="57"/>
      <c r="AD105" s="57"/>
      <c r="AE105" s="58" t="s">
        <v>129</v>
      </c>
      <c r="AF105" s="59"/>
      <c r="AG105" s="59"/>
      <c r="AH105" s="59"/>
      <c r="AI105" s="59"/>
      <c r="AJ105" s="59"/>
      <c r="AK105" s="59"/>
      <c r="AL105" s="59"/>
      <c r="AM105" s="59"/>
      <c r="AN105" s="60"/>
      <c r="AO105" s="61"/>
      <c r="AP105" s="61"/>
      <c r="AQ105" s="61"/>
      <c r="AR105" s="61"/>
      <c r="AS105" s="61"/>
      <c r="AT105" s="61"/>
      <c r="AU105" s="61"/>
      <c r="AV105" s="61"/>
      <c r="AW105" s="77">
        <f>1+2+2</f>
        <v>5</v>
      </c>
      <c r="AX105" s="77"/>
      <c r="AY105" s="77"/>
      <c r="AZ105" s="77"/>
      <c r="BA105" s="77"/>
      <c r="BB105" s="77"/>
      <c r="BC105" s="77"/>
      <c r="BD105" s="77"/>
      <c r="BE105" s="77">
        <f>AW105</f>
        <v>5</v>
      </c>
      <c r="BF105" s="77"/>
      <c r="BG105" s="77"/>
      <c r="BH105" s="77"/>
      <c r="BI105" s="77"/>
      <c r="BJ105" s="77"/>
      <c r="BK105" s="77"/>
      <c r="BL105" s="77"/>
      <c r="BT105" s="44"/>
      <c r="BU105" s="44"/>
      <c r="BV105" s="44"/>
      <c r="BW105" s="44"/>
      <c r="BX105" s="44"/>
      <c r="BY105" s="44"/>
      <c r="BZ105" s="44"/>
    </row>
    <row r="106" spans="1:78" ht="18.95" customHeight="1" x14ac:dyDescent="0.2">
      <c r="A106" s="65"/>
      <c r="B106" s="66"/>
      <c r="C106" s="66"/>
      <c r="D106" s="66"/>
      <c r="E106" s="66"/>
      <c r="F106" s="67"/>
      <c r="G106" s="70" t="s">
        <v>60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58"/>
      <c r="AA106" s="59"/>
      <c r="AB106" s="59"/>
      <c r="AC106" s="59"/>
      <c r="AD106" s="60"/>
      <c r="AE106" s="58"/>
      <c r="AF106" s="59"/>
      <c r="AG106" s="59"/>
      <c r="AH106" s="59"/>
      <c r="AI106" s="59"/>
      <c r="AJ106" s="59"/>
      <c r="AK106" s="59"/>
      <c r="AL106" s="59"/>
      <c r="AM106" s="59"/>
      <c r="AN106" s="60"/>
      <c r="AO106" s="61"/>
      <c r="AP106" s="61"/>
      <c r="AQ106" s="61"/>
      <c r="AR106" s="61"/>
      <c r="AS106" s="61"/>
      <c r="AT106" s="61"/>
      <c r="AU106" s="61"/>
      <c r="AV106" s="61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T106" s="44"/>
      <c r="BU106" s="44"/>
      <c r="BV106" s="44"/>
      <c r="BW106" s="44"/>
      <c r="BX106" s="44"/>
      <c r="BY106" s="44"/>
      <c r="BZ106" s="44"/>
    </row>
    <row r="107" spans="1:78" ht="56.25" customHeight="1" x14ac:dyDescent="0.2">
      <c r="A107" s="65"/>
      <c r="B107" s="66"/>
      <c r="C107" s="66"/>
      <c r="D107" s="66"/>
      <c r="E107" s="66"/>
      <c r="F107" s="67"/>
      <c r="G107" s="68" t="s">
        <v>108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173"/>
      <c r="Z107" s="57" t="s">
        <v>48</v>
      </c>
      <c r="AA107" s="57"/>
      <c r="AB107" s="57"/>
      <c r="AC107" s="57"/>
      <c r="AD107" s="57"/>
      <c r="AE107" s="58" t="s">
        <v>58</v>
      </c>
      <c r="AF107" s="59"/>
      <c r="AG107" s="59"/>
      <c r="AH107" s="59"/>
      <c r="AI107" s="59"/>
      <c r="AJ107" s="59"/>
      <c r="AK107" s="59"/>
      <c r="AL107" s="59"/>
      <c r="AM107" s="59"/>
      <c r="AN107" s="60"/>
      <c r="AO107" s="61"/>
      <c r="AP107" s="61"/>
      <c r="AQ107" s="61"/>
      <c r="AR107" s="61"/>
      <c r="AS107" s="61"/>
      <c r="AT107" s="61"/>
      <c r="AU107" s="61"/>
      <c r="AV107" s="61"/>
      <c r="AW107" s="76">
        <f>AW101/AW104</f>
        <v>694067</v>
      </c>
      <c r="AX107" s="76"/>
      <c r="AY107" s="76"/>
      <c r="AZ107" s="76"/>
      <c r="BA107" s="76"/>
      <c r="BB107" s="76"/>
      <c r="BC107" s="76"/>
      <c r="BD107" s="76"/>
      <c r="BE107" s="76">
        <f>AW107</f>
        <v>694067</v>
      </c>
      <c r="BF107" s="76"/>
      <c r="BG107" s="76"/>
      <c r="BH107" s="76"/>
      <c r="BI107" s="76"/>
      <c r="BJ107" s="76"/>
      <c r="BK107" s="76"/>
      <c r="BL107" s="76"/>
      <c r="BT107" s="44"/>
      <c r="BU107" s="44"/>
      <c r="BV107" s="44"/>
      <c r="BW107" s="44"/>
      <c r="BX107" s="44"/>
      <c r="BY107" s="44"/>
      <c r="BZ107" s="44"/>
    </row>
    <row r="108" spans="1:78" ht="58.5" customHeight="1" x14ac:dyDescent="0.2">
      <c r="A108" s="65"/>
      <c r="B108" s="66"/>
      <c r="C108" s="66"/>
      <c r="D108" s="66"/>
      <c r="E108" s="66"/>
      <c r="F108" s="67"/>
      <c r="G108" s="68" t="s">
        <v>131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57" t="s">
        <v>48</v>
      </c>
      <c r="AA108" s="57"/>
      <c r="AB108" s="57"/>
      <c r="AC108" s="57"/>
      <c r="AD108" s="57"/>
      <c r="AE108" s="58" t="s">
        <v>58</v>
      </c>
      <c r="AF108" s="59"/>
      <c r="AG108" s="59"/>
      <c r="AH108" s="59"/>
      <c r="AI108" s="59"/>
      <c r="AJ108" s="59"/>
      <c r="AK108" s="59"/>
      <c r="AL108" s="59"/>
      <c r="AM108" s="59"/>
      <c r="AN108" s="60"/>
      <c r="AO108" s="61"/>
      <c r="AP108" s="61"/>
      <c r="AQ108" s="61"/>
      <c r="AR108" s="61"/>
      <c r="AS108" s="61"/>
      <c r="AT108" s="61"/>
      <c r="AU108" s="61"/>
      <c r="AV108" s="61"/>
      <c r="AW108" s="73">
        <f>AW102/AW105</f>
        <v>513548.79999999999</v>
      </c>
      <c r="AX108" s="74"/>
      <c r="AY108" s="74"/>
      <c r="AZ108" s="74"/>
      <c r="BA108" s="74"/>
      <c r="BB108" s="74"/>
      <c r="BC108" s="74"/>
      <c r="BD108" s="75"/>
      <c r="BE108" s="76">
        <f>AW108</f>
        <v>513548.79999999999</v>
      </c>
      <c r="BF108" s="76"/>
      <c r="BG108" s="76"/>
      <c r="BH108" s="76"/>
      <c r="BI108" s="76"/>
      <c r="BJ108" s="76"/>
      <c r="BK108" s="76"/>
      <c r="BL108" s="76"/>
      <c r="BT108" s="44"/>
      <c r="BU108" s="44"/>
      <c r="BV108" s="44"/>
      <c r="BW108" s="44"/>
      <c r="BX108" s="44"/>
      <c r="BY108" s="44"/>
      <c r="BZ108" s="44"/>
    </row>
    <row r="109" spans="1:78" ht="18.95" customHeight="1" x14ac:dyDescent="0.2">
      <c r="A109" s="192"/>
      <c r="B109" s="193"/>
      <c r="C109" s="193"/>
      <c r="D109" s="193"/>
      <c r="E109" s="193"/>
      <c r="F109" s="194"/>
      <c r="G109" s="174" t="s">
        <v>49</v>
      </c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61"/>
      <c r="AP109" s="61"/>
      <c r="AQ109" s="61"/>
      <c r="AR109" s="61"/>
      <c r="AS109" s="61"/>
      <c r="AT109" s="61"/>
      <c r="AU109" s="61"/>
      <c r="AV109" s="61"/>
      <c r="AW109" s="195"/>
      <c r="AX109" s="196"/>
      <c r="AY109" s="196"/>
      <c r="AZ109" s="196"/>
      <c r="BA109" s="196"/>
      <c r="BB109" s="196"/>
      <c r="BC109" s="196"/>
      <c r="BD109" s="196"/>
      <c r="BE109" s="76"/>
      <c r="BF109" s="76"/>
      <c r="BG109" s="76"/>
      <c r="BH109" s="76"/>
      <c r="BI109" s="76"/>
      <c r="BJ109" s="76"/>
      <c r="BK109" s="76"/>
      <c r="BL109" s="76"/>
      <c r="BT109" s="44"/>
      <c r="BU109" s="44"/>
      <c r="BV109" s="44"/>
      <c r="BW109" s="44"/>
      <c r="BX109" s="44"/>
      <c r="BY109" s="44"/>
      <c r="BZ109" s="44"/>
    </row>
    <row r="110" spans="1:78" ht="54" customHeight="1" x14ac:dyDescent="0.2">
      <c r="A110" s="55"/>
      <c r="B110" s="55"/>
      <c r="C110" s="55"/>
      <c r="D110" s="55"/>
      <c r="E110" s="55"/>
      <c r="F110" s="55"/>
      <c r="G110" s="56" t="s">
        <v>114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7" t="s">
        <v>50</v>
      </c>
      <c r="AA110" s="57"/>
      <c r="AB110" s="57"/>
      <c r="AC110" s="57"/>
      <c r="AD110" s="57"/>
      <c r="AE110" s="58" t="s">
        <v>58</v>
      </c>
      <c r="AF110" s="59"/>
      <c r="AG110" s="59"/>
      <c r="AH110" s="59"/>
      <c r="AI110" s="59"/>
      <c r="AJ110" s="59"/>
      <c r="AK110" s="59"/>
      <c r="AL110" s="59"/>
      <c r="AM110" s="59"/>
      <c r="AN110" s="60"/>
      <c r="AO110" s="61"/>
      <c r="AP110" s="61"/>
      <c r="AQ110" s="61"/>
      <c r="AR110" s="61"/>
      <c r="AS110" s="61"/>
      <c r="AT110" s="61"/>
      <c r="AU110" s="61"/>
      <c r="AV110" s="61"/>
      <c r="AW110" s="62">
        <f>100</f>
        <v>100</v>
      </c>
      <c r="AX110" s="63"/>
      <c r="AY110" s="63"/>
      <c r="AZ110" s="63"/>
      <c r="BA110" s="63"/>
      <c r="BB110" s="63"/>
      <c r="BC110" s="63"/>
      <c r="BD110" s="64"/>
      <c r="BE110" s="76">
        <f t="shared" ref="BE110:BE116" si="1">AW110</f>
        <v>100</v>
      </c>
      <c r="BF110" s="76"/>
      <c r="BG110" s="76"/>
      <c r="BH110" s="76"/>
      <c r="BI110" s="76"/>
      <c r="BJ110" s="76"/>
      <c r="BK110" s="76"/>
      <c r="BL110" s="76"/>
      <c r="BT110" s="44"/>
      <c r="BU110" s="44"/>
      <c r="BV110" s="44"/>
      <c r="BW110" s="44"/>
      <c r="BX110" s="44"/>
      <c r="BY110" s="44"/>
      <c r="BZ110" s="44"/>
    </row>
    <row r="111" spans="1:78" ht="68.25" customHeight="1" x14ac:dyDescent="0.2">
      <c r="A111" s="55"/>
      <c r="B111" s="55"/>
      <c r="C111" s="55"/>
      <c r="D111" s="55"/>
      <c r="E111" s="55"/>
      <c r="F111" s="55"/>
      <c r="G111" s="56" t="s">
        <v>115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7" t="s">
        <v>50</v>
      </c>
      <c r="AA111" s="57"/>
      <c r="AB111" s="57"/>
      <c r="AC111" s="57"/>
      <c r="AD111" s="57"/>
      <c r="AE111" s="58" t="s">
        <v>58</v>
      </c>
      <c r="AF111" s="59"/>
      <c r="AG111" s="59"/>
      <c r="AH111" s="59"/>
      <c r="AI111" s="59"/>
      <c r="AJ111" s="59"/>
      <c r="AK111" s="59"/>
      <c r="AL111" s="59"/>
      <c r="AM111" s="59"/>
      <c r="AN111" s="60"/>
      <c r="AO111" s="61"/>
      <c r="AP111" s="61"/>
      <c r="AQ111" s="61"/>
      <c r="AR111" s="61"/>
      <c r="AS111" s="61"/>
      <c r="AT111" s="61"/>
      <c r="AU111" s="61"/>
      <c r="AV111" s="61"/>
      <c r="AW111" s="62">
        <f>(12294845+AW56)/12818629.11*100</f>
        <v>99.999999141873914</v>
      </c>
      <c r="AX111" s="63"/>
      <c r="AY111" s="63"/>
      <c r="AZ111" s="63"/>
      <c r="BA111" s="63"/>
      <c r="BB111" s="63"/>
      <c r="BC111" s="63"/>
      <c r="BD111" s="64"/>
      <c r="BE111" s="76">
        <f t="shared" si="1"/>
        <v>99.999999141873914</v>
      </c>
      <c r="BF111" s="76"/>
      <c r="BG111" s="76"/>
      <c r="BH111" s="76"/>
      <c r="BI111" s="76"/>
      <c r="BJ111" s="76"/>
      <c r="BK111" s="76"/>
      <c r="BL111" s="76"/>
      <c r="BT111" s="44"/>
      <c r="BU111" s="44"/>
      <c r="BV111" s="44"/>
      <c r="BW111" s="44"/>
      <c r="BX111" s="44"/>
      <c r="BY111" s="44"/>
      <c r="BZ111" s="44"/>
    </row>
    <row r="112" spans="1:78" ht="54" customHeight="1" x14ac:dyDescent="0.2">
      <c r="A112" s="55"/>
      <c r="B112" s="55"/>
      <c r="C112" s="55"/>
      <c r="D112" s="55"/>
      <c r="E112" s="55"/>
      <c r="F112" s="55"/>
      <c r="G112" s="56" t="s">
        <v>116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7" t="s">
        <v>50</v>
      </c>
      <c r="AA112" s="57"/>
      <c r="AB112" s="57"/>
      <c r="AC112" s="57"/>
      <c r="AD112" s="57"/>
      <c r="AE112" s="58" t="s">
        <v>58</v>
      </c>
      <c r="AF112" s="59"/>
      <c r="AG112" s="59"/>
      <c r="AH112" s="59"/>
      <c r="AI112" s="59"/>
      <c r="AJ112" s="59"/>
      <c r="AK112" s="59"/>
      <c r="AL112" s="59"/>
      <c r="AM112" s="59"/>
      <c r="AN112" s="60"/>
      <c r="AO112" s="61"/>
      <c r="AP112" s="61"/>
      <c r="AQ112" s="61"/>
      <c r="AR112" s="61"/>
      <c r="AS112" s="61"/>
      <c r="AT112" s="61"/>
      <c r="AU112" s="61"/>
      <c r="AV112" s="61"/>
      <c r="AW112" s="62">
        <f>(4740400.33+AW57)/5067178.43*100</f>
        <v>99.999998026515129</v>
      </c>
      <c r="AX112" s="63"/>
      <c r="AY112" s="63"/>
      <c r="AZ112" s="63"/>
      <c r="BA112" s="63"/>
      <c r="BB112" s="63"/>
      <c r="BC112" s="63"/>
      <c r="BD112" s="64"/>
      <c r="BE112" s="76">
        <f t="shared" si="1"/>
        <v>99.999998026515129</v>
      </c>
      <c r="BF112" s="76"/>
      <c r="BG112" s="76"/>
      <c r="BH112" s="76"/>
      <c r="BI112" s="76"/>
      <c r="BJ112" s="76"/>
      <c r="BK112" s="76"/>
      <c r="BL112" s="76"/>
      <c r="BT112" s="44"/>
      <c r="BU112" s="44"/>
      <c r="BV112" s="44"/>
      <c r="BW112" s="44"/>
      <c r="BX112" s="44"/>
      <c r="BY112" s="44"/>
      <c r="BZ112" s="44"/>
    </row>
    <row r="113" spans="1:78" ht="69" customHeight="1" x14ac:dyDescent="0.2">
      <c r="A113" s="55"/>
      <c r="B113" s="55"/>
      <c r="C113" s="55"/>
      <c r="D113" s="55"/>
      <c r="E113" s="55"/>
      <c r="F113" s="55"/>
      <c r="G113" s="56" t="s">
        <v>117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7" t="s">
        <v>50</v>
      </c>
      <c r="AA113" s="57"/>
      <c r="AB113" s="57"/>
      <c r="AC113" s="57"/>
      <c r="AD113" s="57"/>
      <c r="AE113" s="58" t="s">
        <v>58</v>
      </c>
      <c r="AF113" s="59"/>
      <c r="AG113" s="59"/>
      <c r="AH113" s="59"/>
      <c r="AI113" s="59"/>
      <c r="AJ113" s="59"/>
      <c r="AK113" s="59"/>
      <c r="AL113" s="59"/>
      <c r="AM113" s="59"/>
      <c r="AN113" s="60"/>
      <c r="AO113" s="61"/>
      <c r="AP113" s="61"/>
      <c r="AQ113" s="61"/>
      <c r="AR113" s="61"/>
      <c r="AS113" s="61"/>
      <c r="AT113" s="61"/>
      <c r="AU113" s="61"/>
      <c r="AV113" s="61"/>
      <c r="AW113" s="62">
        <f>(1038210.19+AW58)/2774696*100</f>
        <v>100.00000684759701</v>
      </c>
      <c r="AX113" s="63"/>
      <c r="AY113" s="63"/>
      <c r="AZ113" s="63"/>
      <c r="BA113" s="63"/>
      <c r="BB113" s="63"/>
      <c r="BC113" s="63"/>
      <c r="BD113" s="64"/>
      <c r="BE113" s="76">
        <f t="shared" si="1"/>
        <v>100.00000684759701</v>
      </c>
      <c r="BF113" s="76"/>
      <c r="BG113" s="76"/>
      <c r="BH113" s="76"/>
      <c r="BI113" s="76"/>
      <c r="BJ113" s="76"/>
      <c r="BK113" s="76"/>
      <c r="BL113" s="76"/>
      <c r="BT113" s="44"/>
      <c r="BU113" s="44"/>
      <c r="BV113" s="44"/>
      <c r="BW113" s="44"/>
      <c r="BX113" s="44"/>
      <c r="BY113" s="44"/>
      <c r="BZ113" s="44"/>
    </row>
    <row r="114" spans="1:78" ht="74.25" customHeight="1" x14ac:dyDescent="0.2">
      <c r="A114" s="55"/>
      <c r="B114" s="55"/>
      <c r="C114" s="55"/>
      <c r="D114" s="55"/>
      <c r="E114" s="55"/>
      <c r="F114" s="55"/>
      <c r="G114" s="56" t="s">
        <v>118</v>
      </c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7" t="s">
        <v>50</v>
      </c>
      <c r="AA114" s="57"/>
      <c r="AB114" s="57"/>
      <c r="AC114" s="57"/>
      <c r="AD114" s="57"/>
      <c r="AE114" s="58" t="s">
        <v>58</v>
      </c>
      <c r="AF114" s="59"/>
      <c r="AG114" s="59"/>
      <c r="AH114" s="59"/>
      <c r="AI114" s="59"/>
      <c r="AJ114" s="59"/>
      <c r="AK114" s="59"/>
      <c r="AL114" s="59"/>
      <c r="AM114" s="59"/>
      <c r="AN114" s="60"/>
      <c r="AO114" s="61"/>
      <c r="AP114" s="61"/>
      <c r="AQ114" s="61"/>
      <c r="AR114" s="61"/>
      <c r="AS114" s="61"/>
      <c r="AT114" s="61"/>
      <c r="AU114" s="61"/>
      <c r="AV114" s="61"/>
      <c r="AW114" s="62">
        <f>(2914367.36+AW59)/3178721.05*100</f>
        <v>100.00000975234992</v>
      </c>
      <c r="AX114" s="63"/>
      <c r="AY114" s="63"/>
      <c r="AZ114" s="63"/>
      <c r="BA114" s="63"/>
      <c r="BB114" s="63"/>
      <c r="BC114" s="63"/>
      <c r="BD114" s="64"/>
      <c r="BE114" s="76">
        <f t="shared" si="1"/>
        <v>100.00000975234992</v>
      </c>
      <c r="BF114" s="76"/>
      <c r="BG114" s="76"/>
      <c r="BH114" s="76"/>
      <c r="BI114" s="76"/>
      <c r="BJ114" s="76"/>
      <c r="BK114" s="76"/>
      <c r="BL114" s="76"/>
      <c r="BT114" s="44"/>
      <c r="BU114" s="44"/>
      <c r="BV114" s="44"/>
      <c r="BW114" s="44"/>
      <c r="BX114" s="44"/>
      <c r="BY114" s="44"/>
      <c r="BZ114" s="44"/>
    </row>
    <row r="115" spans="1:78" ht="45" customHeight="1" x14ac:dyDescent="0.2">
      <c r="A115" s="55"/>
      <c r="B115" s="55"/>
      <c r="C115" s="55"/>
      <c r="D115" s="55"/>
      <c r="E115" s="55"/>
      <c r="F115" s="55"/>
      <c r="G115" s="56" t="s">
        <v>132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7" t="s">
        <v>50</v>
      </c>
      <c r="AA115" s="57"/>
      <c r="AB115" s="57"/>
      <c r="AC115" s="57"/>
      <c r="AD115" s="57"/>
      <c r="AE115" s="58" t="s">
        <v>58</v>
      </c>
      <c r="AF115" s="59"/>
      <c r="AG115" s="59"/>
      <c r="AH115" s="59"/>
      <c r="AI115" s="59"/>
      <c r="AJ115" s="59"/>
      <c r="AK115" s="59"/>
      <c r="AL115" s="59"/>
      <c r="AM115" s="59"/>
      <c r="AN115" s="60"/>
      <c r="AO115" s="61"/>
      <c r="AP115" s="61"/>
      <c r="AQ115" s="61"/>
      <c r="AR115" s="61"/>
      <c r="AS115" s="61"/>
      <c r="AT115" s="61"/>
      <c r="AU115" s="61"/>
      <c r="AV115" s="61"/>
      <c r="AW115" s="62">
        <f>(AW60)/963194*100</f>
        <v>68.833485258421462</v>
      </c>
      <c r="AX115" s="63"/>
      <c r="AY115" s="63"/>
      <c r="AZ115" s="63"/>
      <c r="BA115" s="63"/>
      <c r="BB115" s="63"/>
      <c r="BC115" s="63"/>
      <c r="BD115" s="64"/>
      <c r="BE115" s="76">
        <f>AW115</f>
        <v>68.833485258421462</v>
      </c>
      <c r="BF115" s="76"/>
      <c r="BG115" s="76"/>
      <c r="BH115" s="76"/>
      <c r="BI115" s="76"/>
      <c r="BJ115" s="76"/>
      <c r="BK115" s="76"/>
      <c r="BL115" s="76"/>
      <c r="BT115" s="44"/>
      <c r="BU115" s="44"/>
      <c r="BV115" s="44"/>
      <c r="BW115" s="44"/>
      <c r="BX115" s="44"/>
      <c r="BY115" s="44"/>
      <c r="BZ115" s="44"/>
    </row>
    <row r="116" spans="1:78" ht="36" customHeight="1" x14ac:dyDescent="0.2">
      <c r="A116" s="55"/>
      <c r="B116" s="55"/>
      <c r="C116" s="55"/>
      <c r="D116" s="55"/>
      <c r="E116" s="55"/>
      <c r="F116" s="55"/>
      <c r="G116" s="159" t="s">
        <v>57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57" t="s">
        <v>50</v>
      </c>
      <c r="AA116" s="57"/>
      <c r="AB116" s="57"/>
      <c r="AC116" s="57"/>
      <c r="AD116" s="57"/>
      <c r="AE116" s="58" t="s">
        <v>58</v>
      </c>
      <c r="AF116" s="59"/>
      <c r="AG116" s="59"/>
      <c r="AH116" s="59"/>
      <c r="AI116" s="59"/>
      <c r="AJ116" s="59"/>
      <c r="AK116" s="59"/>
      <c r="AL116" s="59"/>
      <c r="AM116" s="59"/>
      <c r="AN116" s="60"/>
      <c r="AO116" s="61"/>
      <c r="AP116" s="61"/>
      <c r="AQ116" s="61"/>
      <c r="AR116" s="61"/>
      <c r="AS116" s="61"/>
      <c r="AT116" s="61"/>
      <c r="AU116" s="61"/>
      <c r="AV116" s="61"/>
      <c r="AW116" s="95">
        <f>(AW101+AW102)/583763230.25*100</f>
        <v>1.1532322782846256</v>
      </c>
      <c r="AX116" s="95" t="e">
        <f>#REF!/581556896.25*100</f>
        <v>#REF!</v>
      </c>
      <c r="AY116" s="95" t="e">
        <f>#REF!/581556896.25*100</f>
        <v>#REF!</v>
      </c>
      <c r="AZ116" s="95" t="e">
        <f>#REF!/581556896.25*100</f>
        <v>#REF!</v>
      </c>
      <c r="BA116" s="95" t="e">
        <f>#REF!/581556896.25*100</f>
        <v>#REF!</v>
      </c>
      <c r="BB116" s="95" t="e">
        <f>#REF!/581556896.25*100</f>
        <v>#REF!</v>
      </c>
      <c r="BC116" s="95" t="e">
        <f>#REF!/581556896.25*100</f>
        <v>#REF!</v>
      </c>
      <c r="BD116" s="95" t="e">
        <f>#REF!/581556896.25*100</f>
        <v>#REF!</v>
      </c>
      <c r="BE116" s="76">
        <f t="shared" si="1"/>
        <v>1.1532322782846256</v>
      </c>
      <c r="BF116" s="76"/>
      <c r="BG116" s="76"/>
      <c r="BH116" s="76"/>
      <c r="BI116" s="76"/>
      <c r="BJ116" s="76"/>
      <c r="BK116" s="76"/>
      <c r="BL116" s="76"/>
      <c r="BT116" s="44" t="e">
        <f>#REF!/581556896.25*100</f>
        <v>#REF!</v>
      </c>
      <c r="BU116" s="44"/>
      <c r="BV116" s="44"/>
      <c r="BW116" s="44"/>
      <c r="BX116" s="44"/>
      <c r="BY116" s="44"/>
      <c r="BZ116" s="44"/>
    </row>
    <row r="117" spans="1:78" ht="10.5" customHeight="1" x14ac:dyDescent="0.2">
      <c r="A117" s="28"/>
      <c r="B117" s="28"/>
      <c r="C117" s="28"/>
      <c r="D117" s="28"/>
      <c r="E117" s="28"/>
      <c r="F117" s="28"/>
      <c r="G117" s="43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29"/>
      <c r="AA117" s="29"/>
      <c r="AB117" s="29"/>
      <c r="AC117" s="29"/>
      <c r="AD117" s="29"/>
      <c r="AE117" s="29"/>
      <c r="AF117" s="28"/>
      <c r="AG117" s="28"/>
      <c r="AH117" s="28"/>
      <c r="AI117" s="28"/>
      <c r="AJ117" s="28"/>
      <c r="AK117" s="28"/>
      <c r="AL117" s="28"/>
      <c r="AM117" s="28"/>
      <c r="AN117" s="28"/>
      <c r="AO117" s="30"/>
      <c r="AP117" s="30"/>
      <c r="AQ117" s="30"/>
      <c r="AR117" s="30"/>
      <c r="AS117" s="30"/>
      <c r="AT117" s="30"/>
      <c r="AU117" s="30"/>
      <c r="AV117" s="30"/>
      <c r="AW117" s="48"/>
      <c r="AX117" s="48"/>
      <c r="AY117" s="48"/>
      <c r="AZ117" s="48"/>
      <c r="BA117" s="48"/>
      <c r="BB117" s="48"/>
      <c r="BC117" s="48"/>
      <c r="BD117" s="48"/>
      <c r="BE117" s="30"/>
      <c r="BF117" s="30"/>
      <c r="BG117" s="30"/>
      <c r="BH117" s="30"/>
      <c r="BI117" s="30"/>
      <c r="BJ117" s="30"/>
      <c r="BK117" s="30"/>
      <c r="BL117" s="30"/>
      <c r="BT117" s="44"/>
      <c r="BU117" s="44"/>
      <c r="BV117" s="44"/>
      <c r="BW117" s="44"/>
      <c r="BX117" s="44"/>
      <c r="BY117" s="44"/>
      <c r="BZ117" s="44"/>
    </row>
    <row r="118" spans="1:78" ht="33.75" customHeight="1" x14ac:dyDescent="0.25">
      <c r="A118" s="146" t="s">
        <v>73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52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2"/>
      <c r="AM118" s="52"/>
      <c r="AN118" s="5"/>
      <c r="AO118" s="123" t="s">
        <v>74</v>
      </c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31"/>
      <c r="BI118" s="31"/>
      <c r="BJ118" s="31"/>
      <c r="BK118" s="31"/>
      <c r="BL118" s="31"/>
    </row>
    <row r="119" spans="1:78" ht="15" customHeight="1" x14ac:dyDescent="0.2">
      <c r="W119" s="114" t="s">
        <v>5</v>
      </c>
      <c r="X119" s="114"/>
      <c r="Y119" s="114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14"/>
      <c r="AM119" s="114"/>
      <c r="AO119" s="111" t="s">
        <v>66</v>
      </c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</row>
    <row r="120" spans="1:78" ht="15.75" customHeight="1" x14ac:dyDescent="0.2">
      <c r="A120" s="112" t="s">
        <v>3</v>
      </c>
      <c r="B120" s="112"/>
      <c r="C120" s="112"/>
      <c r="D120" s="112"/>
      <c r="E120" s="112"/>
      <c r="F120" s="112"/>
    </row>
    <row r="121" spans="1:78" ht="19.5" customHeight="1" x14ac:dyDescent="0.2">
      <c r="A121" s="120" t="s">
        <v>52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</row>
    <row r="122" spans="1:78" x14ac:dyDescent="0.2">
      <c r="A122" s="35" t="s">
        <v>30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</row>
    <row r="123" spans="1:78" ht="6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78" ht="21.75" customHeight="1" x14ac:dyDescent="0.25">
      <c r="A124" s="110" t="s">
        <v>76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52"/>
      <c r="X124" s="52"/>
      <c r="Y124" s="52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"/>
      <c r="AO124" s="113" t="s">
        <v>75</v>
      </c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</row>
    <row r="125" spans="1:78" ht="13.5" customHeight="1" x14ac:dyDescent="0.2">
      <c r="W125" s="115" t="s">
        <v>5</v>
      </c>
      <c r="X125" s="115"/>
      <c r="Y125" s="115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5"/>
      <c r="AM125" s="115"/>
      <c r="AN125" s="34"/>
      <c r="AO125" s="111" t="s">
        <v>66</v>
      </c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</row>
    <row r="126" spans="1:78" ht="15" customHeight="1" x14ac:dyDescent="0.2">
      <c r="A126" s="109">
        <f>AO7</f>
        <v>45443</v>
      </c>
      <c r="B126" s="109"/>
      <c r="C126" s="109"/>
      <c r="D126" s="109"/>
      <c r="E126" s="109"/>
      <c r="F126" s="109"/>
      <c r="G126" s="109"/>
      <c r="H126" s="109"/>
    </row>
    <row r="127" spans="1:78" ht="14.25" customHeight="1" x14ac:dyDescent="0.2">
      <c r="A127" s="108" t="s">
        <v>28</v>
      </c>
      <c r="B127" s="108"/>
      <c r="C127" s="108"/>
      <c r="D127" s="108"/>
      <c r="E127" s="108"/>
      <c r="F127" s="108"/>
      <c r="G127" s="108"/>
      <c r="H127" s="108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78" ht="15" customHeight="1" x14ac:dyDescent="0.2">
      <c r="A128" s="1" t="s">
        <v>29</v>
      </c>
    </row>
  </sheetData>
  <mergeCells count="464">
    <mergeCell ref="G116:Y116"/>
    <mergeCell ref="A111:F111"/>
    <mergeCell ref="A112:F112"/>
    <mergeCell ref="A113:F113"/>
    <mergeCell ref="A114:F114"/>
    <mergeCell ref="Z116:AD116"/>
    <mergeCell ref="Z113:AD113"/>
    <mergeCell ref="G114:Y114"/>
    <mergeCell ref="Z111:AD111"/>
    <mergeCell ref="Z112:AD112"/>
    <mergeCell ref="A109:F109"/>
    <mergeCell ref="AE114:AN114"/>
    <mergeCell ref="BE109:BL109"/>
    <mergeCell ref="BE110:BL110"/>
    <mergeCell ref="BE111:BL111"/>
    <mergeCell ref="BE112:BL112"/>
    <mergeCell ref="A110:F110"/>
    <mergeCell ref="AE111:AN111"/>
    <mergeCell ref="AW109:BD109"/>
    <mergeCell ref="AW110:BD110"/>
    <mergeCell ref="AW111:BD111"/>
    <mergeCell ref="AW112:BD112"/>
    <mergeCell ref="BE107:BL107"/>
    <mergeCell ref="BE113:BL113"/>
    <mergeCell ref="BE114:BL114"/>
    <mergeCell ref="BE116:BL116"/>
    <mergeCell ref="AW107:BD107"/>
    <mergeCell ref="AW108:BD108"/>
    <mergeCell ref="BE108:BL108"/>
    <mergeCell ref="BE115:BL115"/>
    <mergeCell ref="A116:F116"/>
    <mergeCell ref="Z109:AD109"/>
    <mergeCell ref="AE109:AN109"/>
    <mergeCell ref="AO109:AV109"/>
    <mergeCell ref="AO111:AV111"/>
    <mergeCell ref="AW116:BD116"/>
    <mergeCell ref="AO112:AV112"/>
    <mergeCell ref="AO113:AV113"/>
    <mergeCell ref="AO114:AV114"/>
    <mergeCell ref="AO116:AV116"/>
    <mergeCell ref="AE112:AN112"/>
    <mergeCell ref="AW114:BD114"/>
    <mergeCell ref="AE116:AN116"/>
    <mergeCell ref="AW113:BD113"/>
    <mergeCell ref="BE98:BL98"/>
    <mergeCell ref="A99:F99"/>
    <mergeCell ref="G99:BD99"/>
    <mergeCell ref="BE99:BL99"/>
    <mergeCell ref="A100:F100"/>
    <mergeCell ref="G100:Y100"/>
    <mergeCell ref="AW98:BD98"/>
    <mergeCell ref="AW97:BD97"/>
    <mergeCell ref="Z100:AD100"/>
    <mergeCell ref="AE100:AN100"/>
    <mergeCell ref="AO100:AV100"/>
    <mergeCell ref="A98:F98"/>
    <mergeCell ref="G98:Y98"/>
    <mergeCell ref="Z98:AD98"/>
    <mergeCell ref="AE98:AN98"/>
    <mergeCell ref="AO98:AV98"/>
    <mergeCell ref="A95:F95"/>
    <mergeCell ref="BE97:BL97"/>
    <mergeCell ref="BE100:BL100"/>
    <mergeCell ref="A97:F97"/>
    <mergeCell ref="A101:F101"/>
    <mergeCell ref="G101:Y101"/>
    <mergeCell ref="Z101:AD101"/>
    <mergeCell ref="AE101:AN101"/>
    <mergeCell ref="AO101:AV101"/>
    <mergeCell ref="AW101:BD101"/>
    <mergeCell ref="AE97:AN97"/>
    <mergeCell ref="BE101:BL101"/>
    <mergeCell ref="BE95:BL95"/>
    <mergeCell ref="BE96:BL96"/>
    <mergeCell ref="A96:F96"/>
    <mergeCell ref="G96:Y96"/>
    <mergeCell ref="Z96:AD96"/>
    <mergeCell ref="AE96:AN96"/>
    <mergeCell ref="AO96:AV96"/>
    <mergeCell ref="AW96:BD96"/>
    <mergeCell ref="AO108:AV108"/>
    <mergeCell ref="AW95:BD95"/>
    <mergeCell ref="Z114:AD114"/>
    <mergeCell ref="G113:Y113"/>
    <mergeCell ref="G111:Y111"/>
    <mergeCell ref="G112:Y112"/>
    <mergeCell ref="AE113:AN113"/>
    <mergeCell ref="AW100:BD100"/>
    <mergeCell ref="G97:Y97"/>
    <mergeCell ref="Z97:AD97"/>
    <mergeCell ref="AO107:AV107"/>
    <mergeCell ref="Z110:AD110"/>
    <mergeCell ref="G109:Y109"/>
    <mergeCell ref="G95:Y95"/>
    <mergeCell ref="Z95:AD95"/>
    <mergeCell ref="AE95:AN95"/>
    <mergeCell ref="AO95:AV95"/>
    <mergeCell ref="AO97:AV97"/>
    <mergeCell ref="G103:Y103"/>
    <mergeCell ref="AO102:AV102"/>
    <mergeCell ref="AW94:BD94"/>
    <mergeCell ref="A104:F104"/>
    <mergeCell ref="G104:Y104"/>
    <mergeCell ref="AE110:AN110"/>
    <mergeCell ref="AO110:AV110"/>
    <mergeCell ref="G110:Y110"/>
    <mergeCell ref="A107:F107"/>
    <mergeCell ref="G107:Y107"/>
    <mergeCell ref="Z107:AD107"/>
    <mergeCell ref="AE107:AN107"/>
    <mergeCell ref="Z93:AD93"/>
    <mergeCell ref="AE93:AN93"/>
    <mergeCell ref="AO93:AV93"/>
    <mergeCell ref="AW93:BD93"/>
    <mergeCell ref="BE94:BL94"/>
    <mergeCell ref="A94:F94"/>
    <mergeCell ref="G94:Y94"/>
    <mergeCell ref="Z94:AD94"/>
    <mergeCell ref="AE94:AN94"/>
    <mergeCell ref="AO94:AV94"/>
    <mergeCell ref="A103:F103"/>
    <mergeCell ref="Z103:AD103"/>
    <mergeCell ref="AE103:AN103"/>
    <mergeCell ref="AO103:AV103"/>
    <mergeCell ref="AW103:BD103"/>
    <mergeCell ref="AO106:AV106"/>
    <mergeCell ref="AW106:BD106"/>
    <mergeCell ref="G105:Y105"/>
    <mergeCell ref="A105:F105"/>
    <mergeCell ref="BE106:BL106"/>
    <mergeCell ref="AW104:BD104"/>
    <mergeCell ref="BE104:BL104"/>
    <mergeCell ref="Z104:AD104"/>
    <mergeCell ref="AE104:AN104"/>
    <mergeCell ref="AO104:AV104"/>
    <mergeCell ref="AE105:AN105"/>
    <mergeCell ref="Z105:AD105"/>
    <mergeCell ref="BE93:BL93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G91:Y91"/>
    <mergeCell ref="Z91:AD91"/>
    <mergeCell ref="AE91:AN91"/>
    <mergeCell ref="AO91:AV91"/>
    <mergeCell ref="AW91:BD91"/>
    <mergeCell ref="BE91:BL91"/>
    <mergeCell ref="A73:C73"/>
    <mergeCell ref="D72:AN72"/>
    <mergeCell ref="D73:AN73"/>
    <mergeCell ref="AO72:AV72"/>
    <mergeCell ref="AO73:AV73"/>
    <mergeCell ref="AW72:BD72"/>
    <mergeCell ref="AW73:BD73"/>
    <mergeCell ref="A90:F90"/>
    <mergeCell ref="G90:BL90"/>
    <mergeCell ref="BE55:BL55"/>
    <mergeCell ref="BE56:BL56"/>
    <mergeCell ref="BE57:BL57"/>
    <mergeCell ref="BE58:BL58"/>
    <mergeCell ref="BE59:BL59"/>
    <mergeCell ref="A72:C72"/>
    <mergeCell ref="BE72:BL72"/>
    <mergeCell ref="AO57:AV57"/>
    <mergeCell ref="AO58:AV58"/>
    <mergeCell ref="AO59:AV59"/>
    <mergeCell ref="AW55:BD55"/>
    <mergeCell ref="AW56:BD56"/>
    <mergeCell ref="AW57:BD57"/>
    <mergeCell ref="AW58:BD58"/>
    <mergeCell ref="AW59:BD59"/>
    <mergeCell ref="D58:AN58"/>
    <mergeCell ref="D59:AN59"/>
    <mergeCell ref="A55:C55"/>
    <mergeCell ref="A56:C56"/>
    <mergeCell ref="A57:C57"/>
    <mergeCell ref="A58:C58"/>
    <mergeCell ref="A59:C59"/>
    <mergeCell ref="A91:F91"/>
    <mergeCell ref="A79:F79"/>
    <mergeCell ref="A89:F89"/>
    <mergeCell ref="A88:F88"/>
    <mergeCell ref="A86:F86"/>
    <mergeCell ref="AO53:AV53"/>
    <mergeCell ref="Z79:AD79"/>
    <mergeCell ref="G82:Y82"/>
    <mergeCell ref="Z82:AD82"/>
    <mergeCell ref="AE82:AN82"/>
    <mergeCell ref="A54:C54"/>
    <mergeCell ref="D54:AN54"/>
    <mergeCell ref="AO54:AV54"/>
    <mergeCell ref="AW54:BD54"/>
    <mergeCell ref="BE54:BL54"/>
    <mergeCell ref="A53:C53"/>
    <mergeCell ref="A51:C51"/>
    <mergeCell ref="D51:AN51"/>
    <mergeCell ref="AO51:AV51"/>
    <mergeCell ref="AW51:BD51"/>
    <mergeCell ref="BE51:BL51"/>
    <mergeCell ref="A52:C52"/>
    <mergeCell ref="BE52:BL52"/>
    <mergeCell ref="D52:AN52"/>
    <mergeCell ref="AO52:AV52"/>
    <mergeCell ref="AW52:BD52"/>
    <mergeCell ref="A40:F40"/>
    <mergeCell ref="A41:F41"/>
    <mergeCell ref="G40:BL40"/>
    <mergeCell ref="G41:BL41"/>
    <mergeCell ref="A50:C50"/>
    <mergeCell ref="D50:AN50"/>
    <mergeCell ref="AO50:AV50"/>
    <mergeCell ref="AW50:BD50"/>
    <mergeCell ref="BE50:BL50"/>
    <mergeCell ref="AO48:AV48"/>
    <mergeCell ref="BE74:BL74"/>
    <mergeCell ref="AW68:BD69"/>
    <mergeCell ref="AW70:BD70"/>
    <mergeCell ref="AW71:BD71"/>
    <mergeCell ref="AW74:BD74"/>
    <mergeCell ref="AO68:AV69"/>
    <mergeCell ref="AO70:AV70"/>
    <mergeCell ref="AO71:AV71"/>
    <mergeCell ref="AO74:AV74"/>
    <mergeCell ref="BE73:BL73"/>
    <mergeCell ref="D47:AN47"/>
    <mergeCell ref="D48:AN48"/>
    <mergeCell ref="D49:AN49"/>
    <mergeCell ref="D64:AN64"/>
    <mergeCell ref="AO55:AV55"/>
    <mergeCell ref="AO56:AV56"/>
    <mergeCell ref="D53:AN53"/>
    <mergeCell ref="D55:AN55"/>
    <mergeCell ref="D56:AN56"/>
    <mergeCell ref="D57:AN57"/>
    <mergeCell ref="A38:F38"/>
    <mergeCell ref="N17:AS17"/>
    <mergeCell ref="A10:BL10"/>
    <mergeCell ref="BE67:BL67"/>
    <mergeCell ref="A118:X118"/>
    <mergeCell ref="BE87:BL87"/>
    <mergeCell ref="A66:BL66"/>
    <mergeCell ref="A49:C49"/>
    <mergeCell ref="A64:C64"/>
    <mergeCell ref="A70:C70"/>
    <mergeCell ref="Z87:AD87"/>
    <mergeCell ref="AW7:BF7"/>
    <mergeCell ref="N13:AS13"/>
    <mergeCell ref="N14:AS14"/>
    <mergeCell ref="AU17:BB17"/>
    <mergeCell ref="AU16:BB16"/>
    <mergeCell ref="BE68:BL69"/>
    <mergeCell ref="BE70:BL70"/>
    <mergeCell ref="BE71:BL71"/>
    <mergeCell ref="AO49:AV49"/>
    <mergeCell ref="AE22:AR22"/>
    <mergeCell ref="I23:S23"/>
    <mergeCell ref="A22:T22"/>
    <mergeCell ref="G38:BL38"/>
    <mergeCell ref="G37:BL37"/>
    <mergeCell ref="AU13:BB13"/>
    <mergeCell ref="A37:F37"/>
    <mergeCell ref="B19:L19"/>
    <mergeCell ref="B17:L17"/>
    <mergeCell ref="AU14:BB14"/>
    <mergeCell ref="A29:F29"/>
    <mergeCell ref="A45:C46"/>
    <mergeCell ref="BE44:BL44"/>
    <mergeCell ref="AW45:BD46"/>
    <mergeCell ref="AO45:AV46"/>
    <mergeCell ref="U22:AD22"/>
    <mergeCell ref="G30:BL30"/>
    <mergeCell ref="A31:F31"/>
    <mergeCell ref="A33:BL33"/>
    <mergeCell ref="G31:BL31"/>
    <mergeCell ref="A28:BL28"/>
    <mergeCell ref="AO3:BL3"/>
    <mergeCell ref="A43:AZ43"/>
    <mergeCell ref="AK19:BC19"/>
    <mergeCell ref="AK20:BC20"/>
    <mergeCell ref="A23:H23"/>
    <mergeCell ref="A26:BL26"/>
    <mergeCell ref="AA20:AI20"/>
    <mergeCell ref="A36:BL36"/>
    <mergeCell ref="A34:BL34"/>
    <mergeCell ref="AO1:BL1"/>
    <mergeCell ref="BE19:BL19"/>
    <mergeCell ref="AO2:BL2"/>
    <mergeCell ref="AO6:BF6"/>
    <mergeCell ref="AO4:BL4"/>
    <mergeCell ref="AO7:AU7"/>
    <mergeCell ref="A11:BL11"/>
    <mergeCell ref="B13:L13"/>
    <mergeCell ref="AO5:BL5"/>
    <mergeCell ref="AA19:AI19"/>
    <mergeCell ref="B20:L20"/>
    <mergeCell ref="N20:Y20"/>
    <mergeCell ref="B16:L16"/>
    <mergeCell ref="B14:L14"/>
    <mergeCell ref="AO118:BG118"/>
    <mergeCell ref="T23:W23"/>
    <mergeCell ref="N19:Y19"/>
    <mergeCell ref="N16:AS16"/>
    <mergeCell ref="A25:BL25"/>
    <mergeCell ref="A30:F30"/>
    <mergeCell ref="BD22:BL22"/>
    <mergeCell ref="BE20:BL20"/>
    <mergeCell ref="G29:BL29"/>
    <mergeCell ref="AS22:BC22"/>
    <mergeCell ref="A121:V121"/>
    <mergeCell ref="A76:BL76"/>
    <mergeCell ref="A74:C74"/>
    <mergeCell ref="A68:C69"/>
    <mergeCell ref="A71:C71"/>
    <mergeCell ref="BE45:BL46"/>
    <mergeCell ref="A127:H127"/>
    <mergeCell ref="A126:H126"/>
    <mergeCell ref="A124:V124"/>
    <mergeCell ref="AO125:BG125"/>
    <mergeCell ref="AO119:BG119"/>
    <mergeCell ref="A120:F120"/>
    <mergeCell ref="AO124:BG124"/>
    <mergeCell ref="W119:AM119"/>
    <mergeCell ref="W125:AM125"/>
    <mergeCell ref="BE48:BL48"/>
    <mergeCell ref="BE49:BL49"/>
    <mergeCell ref="BE64:BL64"/>
    <mergeCell ref="AW47:BD47"/>
    <mergeCell ref="AW48:BD48"/>
    <mergeCell ref="AW49:BD49"/>
    <mergeCell ref="AW64:BD64"/>
    <mergeCell ref="AW53:BD53"/>
    <mergeCell ref="BE53:BL53"/>
    <mergeCell ref="BE60:BL60"/>
    <mergeCell ref="A80:F80"/>
    <mergeCell ref="G78:Y78"/>
    <mergeCell ref="Z78:AD78"/>
    <mergeCell ref="AE78:AN78"/>
    <mergeCell ref="AO78:AV78"/>
    <mergeCell ref="A39:F39"/>
    <mergeCell ref="A47:C47"/>
    <mergeCell ref="A48:C48"/>
    <mergeCell ref="AO64:AV64"/>
    <mergeCell ref="D45:AN46"/>
    <mergeCell ref="AE81:AN81"/>
    <mergeCell ref="AO81:AV81"/>
    <mergeCell ref="AW81:BD81"/>
    <mergeCell ref="G79:Y79"/>
    <mergeCell ref="G39:BL39"/>
    <mergeCell ref="BE78:BL78"/>
    <mergeCell ref="AE79:AN79"/>
    <mergeCell ref="AO79:AV79"/>
    <mergeCell ref="AW79:BD79"/>
    <mergeCell ref="BE47:BL47"/>
    <mergeCell ref="BE81:BL81"/>
    <mergeCell ref="AO83:AV83"/>
    <mergeCell ref="BE84:BL84"/>
    <mergeCell ref="AW84:BD84"/>
    <mergeCell ref="AW78:BD78"/>
    <mergeCell ref="BE79:BL79"/>
    <mergeCell ref="G80:BD80"/>
    <mergeCell ref="BE80:BL80"/>
    <mergeCell ref="G81:Y81"/>
    <mergeCell ref="Z81:AD81"/>
    <mergeCell ref="AE85:AN85"/>
    <mergeCell ref="AO85:AV85"/>
    <mergeCell ref="AW85:BD85"/>
    <mergeCell ref="AO82:AV82"/>
    <mergeCell ref="AW82:BD82"/>
    <mergeCell ref="BE85:BL85"/>
    <mergeCell ref="BE82:BL82"/>
    <mergeCell ref="BE83:BL83"/>
    <mergeCell ref="BE86:BL86"/>
    <mergeCell ref="AW89:BD89"/>
    <mergeCell ref="BE89:BL89"/>
    <mergeCell ref="G88:Y88"/>
    <mergeCell ref="Z88:AD88"/>
    <mergeCell ref="AE88:AN88"/>
    <mergeCell ref="AO88:AV88"/>
    <mergeCell ref="AW88:BD88"/>
    <mergeCell ref="BE88:BL88"/>
    <mergeCell ref="G89:Y89"/>
    <mergeCell ref="Z89:AD89"/>
    <mergeCell ref="AE89:AN89"/>
    <mergeCell ref="AO89:AV89"/>
    <mergeCell ref="AO47:AV47"/>
    <mergeCell ref="D71:AN71"/>
    <mergeCell ref="D68:AN69"/>
    <mergeCell ref="D70:AN70"/>
    <mergeCell ref="D74:AN74"/>
    <mergeCell ref="A87:F87"/>
    <mergeCell ref="A85:F85"/>
    <mergeCell ref="A83:F83"/>
    <mergeCell ref="AE87:AN87"/>
    <mergeCell ref="G84:Y84"/>
    <mergeCell ref="Z84:AD84"/>
    <mergeCell ref="AE84:AN84"/>
    <mergeCell ref="G86:Y86"/>
    <mergeCell ref="AE83:AN83"/>
    <mergeCell ref="AE86:AN86"/>
    <mergeCell ref="G85:Y85"/>
    <mergeCell ref="Z85:AD85"/>
    <mergeCell ref="AO87:AV87"/>
    <mergeCell ref="AW87:BD87"/>
    <mergeCell ref="G87:Y87"/>
    <mergeCell ref="G83:Y83"/>
    <mergeCell ref="AW83:BD83"/>
    <mergeCell ref="Z83:AD83"/>
    <mergeCell ref="AO84:AV84"/>
    <mergeCell ref="AO86:AV86"/>
    <mergeCell ref="AW86:BD86"/>
    <mergeCell ref="Z86:AD86"/>
    <mergeCell ref="A60:C60"/>
    <mergeCell ref="A61:C61"/>
    <mergeCell ref="A62:C62"/>
    <mergeCell ref="A63:C63"/>
    <mergeCell ref="AO60:AV60"/>
    <mergeCell ref="AO61:AV61"/>
    <mergeCell ref="AO62:AV62"/>
    <mergeCell ref="AO63:AV63"/>
    <mergeCell ref="D60:AN60"/>
    <mergeCell ref="D61:AN61"/>
    <mergeCell ref="BE61:BL61"/>
    <mergeCell ref="BE62:BL62"/>
    <mergeCell ref="BE63:BL63"/>
    <mergeCell ref="AW60:BD60"/>
    <mergeCell ref="AW61:BD61"/>
    <mergeCell ref="AW62:BD62"/>
    <mergeCell ref="AW63:BD63"/>
    <mergeCell ref="D62:AN62"/>
    <mergeCell ref="D63:AN63"/>
    <mergeCell ref="G102:Y102"/>
    <mergeCell ref="A102:F102"/>
    <mergeCell ref="Z102:AD102"/>
    <mergeCell ref="AE102:AN102"/>
    <mergeCell ref="A84:F84"/>
    <mergeCell ref="A82:F82"/>
    <mergeCell ref="A81:F81"/>
    <mergeCell ref="A78:F78"/>
    <mergeCell ref="AW102:BD102"/>
    <mergeCell ref="BE102:BL102"/>
    <mergeCell ref="BE105:BL105"/>
    <mergeCell ref="AW105:BD105"/>
    <mergeCell ref="AO105:AV105"/>
    <mergeCell ref="BE103:BL103"/>
    <mergeCell ref="A108:F108"/>
    <mergeCell ref="G108:Y108"/>
    <mergeCell ref="Z108:AD108"/>
    <mergeCell ref="AE108:AN108"/>
    <mergeCell ref="Z106:AD106"/>
    <mergeCell ref="AE106:AN106"/>
    <mergeCell ref="A106:F106"/>
    <mergeCell ref="G106:Y106"/>
    <mergeCell ref="A115:F115"/>
    <mergeCell ref="G115:Y115"/>
    <mergeCell ref="Z115:AD115"/>
    <mergeCell ref="AE115:AN115"/>
    <mergeCell ref="AO115:AV115"/>
    <mergeCell ref="AW115:BD115"/>
  </mergeCells>
  <phoneticPr fontId="0" type="noConversion"/>
  <conditionalFormatting sqref="D64 G77:G117">
    <cfRule type="cellIs" dxfId="34" priority="405" stopIfTrue="1" operator="equal">
      <formula>#REF!</formula>
    </cfRule>
  </conditionalFormatting>
  <conditionalFormatting sqref="A77:F117">
    <cfRule type="cellIs" dxfId="33" priority="406" stopIfTrue="1" operator="equal">
      <formula>0</formula>
    </cfRule>
  </conditionalFormatting>
  <conditionalFormatting sqref="G106:G108 G95:G96 D48:D54">
    <cfRule type="cellIs" dxfId="32" priority="578" stopIfTrue="1" operator="equal">
      <formula>#REF!</formula>
    </cfRule>
  </conditionalFormatting>
  <conditionalFormatting sqref="G78 G83">
    <cfRule type="cellIs" dxfId="31" priority="650" stopIfTrue="1" operator="equal">
      <formula>#REF!</formula>
    </cfRule>
  </conditionalFormatting>
  <conditionalFormatting sqref="G97 G93:G94 G85">
    <cfRule type="cellIs" dxfId="30" priority="757" stopIfTrue="1" operator="equal">
      <formula>#REF!</formula>
    </cfRule>
  </conditionalFormatting>
  <conditionalFormatting sqref="G87 G84:G85">
    <cfRule type="cellIs" dxfId="29" priority="822" stopIfTrue="1" operator="equal">
      <formula>#REF!</formula>
    </cfRule>
  </conditionalFormatting>
  <conditionalFormatting sqref="G84:G87">
    <cfRule type="cellIs" dxfId="28" priority="298" stopIfTrue="1" operator="equal">
      <formula>#REF!</formula>
    </cfRule>
  </conditionalFormatting>
  <conditionalFormatting sqref="D48:D54">
    <cfRule type="cellIs" dxfId="27" priority="297" stopIfTrue="1" operator="equal">
      <formula>#REF!</formula>
    </cfRule>
  </conditionalFormatting>
  <conditionalFormatting sqref="G88">
    <cfRule type="cellIs" dxfId="26" priority="275" stopIfTrue="1" operator="equal">
      <formula>#REF!</formula>
    </cfRule>
  </conditionalFormatting>
  <conditionalFormatting sqref="G81:G83 G101:G102">
    <cfRule type="cellIs" dxfId="25" priority="160" stopIfTrue="1" operator="equal">
      <formula>$G80</formula>
    </cfRule>
  </conditionalFormatting>
  <conditionalFormatting sqref="G83">
    <cfRule type="cellIs" dxfId="24" priority="159" stopIfTrue="1" operator="equal">
      <formula>$G81</formula>
    </cfRule>
  </conditionalFormatting>
  <conditionalFormatting sqref="G83">
    <cfRule type="cellIs" dxfId="23" priority="154" stopIfTrue="1" operator="equal">
      <formula>$G80</formula>
    </cfRule>
  </conditionalFormatting>
  <conditionalFormatting sqref="G88">
    <cfRule type="cellIs" dxfId="22" priority="152" stopIfTrue="1" operator="equal">
      <formula>$G81</formula>
    </cfRule>
  </conditionalFormatting>
  <conditionalFormatting sqref="G86">
    <cfRule type="cellIs" dxfId="21" priority="151" stopIfTrue="1" operator="equal">
      <formula>$G81</formula>
    </cfRule>
  </conditionalFormatting>
  <conditionalFormatting sqref="G79:G80">
    <cfRule type="cellIs" dxfId="20" priority="150" stopIfTrue="1" operator="equal">
      <formula>$G78</formula>
    </cfRule>
  </conditionalFormatting>
  <conditionalFormatting sqref="G82:L82">
    <cfRule type="cellIs" dxfId="19" priority="147" stopIfTrue="1" operator="equal">
      <formula>$G81</formula>
    </cfRule>
  </conditionalFormatting>
  <conditionalFormatting sqref="G82">
    <cfRule type="cellIs" dxfId="18" priority="146" stopIfTrue="1" operator="equal">
      <formula>$G80</formula>
    </cfRule>
  </conditionalFormatting>
  <conditionalFormatting sqref="G83">
    <cfRule type="cellIs" dxfId="17" priority="138" stopIfTrue="1" operator="equal">
      <formula>$G85</formula>
    </cfRule>
  </conditionalFormatting>
  <conditionalFormatting sqref="G85">
    <cfRule type="cellIs" dxfId="16" priority="136" stopIfTrue="1" operator="equal">
      <formula>$G78</formula>
    </cfRule>
  </conditionalFormatting>
  <conditionalFormatting sqref="G83">
    <cfRule type="cellIs" dxfId="15" priority="132" stopIfTrue="1" operator="equal">
      <formula>$G79</formula>
    </cfRule>
  </conditionalFormatting>
  <conditionalFormatting sqref="G106 G95">
    <cfRule type="cellIs" dxfId="14" priority="57" stopIfTrue="1" operator="equal">
      <formula>#REF!</formula>
    </cfRule>
  </conditionalFormatting>
  <conditionalFormatting sqref="G106 G95">
    <cfRule type="cellIs" dxfId="13" priority="55" stopIfTrue="1" operator="equal">
      <formula>#REF!</formula>
    </cfRule>
  </conditionalFormatting>
  <conditionalFormatting sqref="G92">
    <cfRule type="cellIs" dxfId="12" priority="53" stopIfTrue="1" operator="equal">
      <formula>$G90</formula>
    </cfRule>
  </conditionalFormatting>
  <conditionalFormatting sqref="G90:G91 H91:L91">
    <cfRule type="cellIs" dxfId="11" priority="51" stopIfTrue="1" operator="equal">
      <formula>$G89</formula>
    </cfRule>
  </conditionalFormatting>
  <conditionalFormatting sqref="G92:L92">
    <cfRule type="cellIs" dxfId="10" priority="50" stopIfTrue="1" operator="equal">
      <formula>$G91</formula>
    </cfRule>
  </conditionalFormatting>
  <conditionalFormatting sqref="G97">
    <cfRule type="cellIs" dxfId="9" priority="48" stopIfTrue="1" operator="equal">
      <formula>$G91</formula>
    </cfRule>
  </conditionalFormatting>
  <conditionalFormatting sqref="G93:G94">
    <cfRule type="cellIs" dxfId="8" priority="46" stopIfTrue="1" operator="equal">
      <formula>$G89</formula>
    </cfRule>
  </conditionalFormatting>
  <conditionalFormatting sqref="G96">
    <cfRule type="cellIs" dxfId="7" priority="45" stopIfTrue="1" operator="equal">
      <formula>$G92</formula>
    </cfRule>
  </conditionalFormatting>
  <conditionalFormatting sqref="G95">
    <cfRule type="cellIs" dxfId="6" priority="35" stopIfTrue="1" operator="equal">
      <formula>$G91</formula>
    </cfRule>
  </conditionalFormatting>
  <conditionalFormatting sqref="H100:L100 G99:G100">
    <cfRule type="cellIs" dxfId="5" priority="19" stopIfTrue="1" operator="equal">
      <formula>$G98</formula>
    </cfRule>
  </conditionalFormatting>
  <conditionalFormatting sqref="G104:G105">
    <cfRule type="cellIs" dxfId="4" priority="12" stopIfTrue="1" operator="equal">
      <formula>$G98</formula>
    </cfRule>
  </conditionalFormatting>
  <conditionalFormatting sqref="G104:G105">
    <cfRule type="cellIs" dxfId="3" priority="867" stopIfTrue="1" operator="equal">
      <formula>$G94</formula>
    </cfRule>
  </conditionalFormatting>
  <conditionalFormatting sqref="G107:G108">
    <cfRule type="cellIs" dxfId="2" priority="4" stopIfTrue="1" operator="equal">
      <formula>$G100</formula>
    </cfRule>
  </conditionalFormatting>
  <conditionalFormatting sqref="G106">
    <cfRule type="cellIs" dxfId="1" priority="3" stopIfTrue="1" operator="equal">
      <formula>$G98</formula>
    </cfRule>
  </conditionalFormatting>
  <conditionalFormatting sqref="G103">
    <cfRule type="cellIs" dxfId="0" priority="888" stopIfTrue="1" operator="equal">
      <formula>#REF!</formula>
    </cfRule>
  </conditionalFormatting>
  <pageMargins left="0.11811023622047245" right="0.11811023622047245" top="0.19685039370078741" bottom="0.19685039370078741" header="0" footer="0"/>
  <pageSetup paperSize="9" scale="75" fitToHeight="500" orientation="landscape" r:id="rId1"/>
  <headerFooter alignWithMargins="0"/>
  <rowBreaks count="4" manualBreakCount="4">
    <brk id="39" max="64" man="1"/>
    <brk id="72" max="64" man="1"/>
    <brk id="102" max="64" man="1"/>
    <brk id="11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2024-05-29T08:39:12Z</cp:lastPrinted>
  <dcterms:created xsi:type="dcterms:W3CDTF">2016-08-15T09:54:21Z</dcterms:created>
  <dcterms:modified xsi:type="dcterms:W3CDTF">2024-06-03T07:11:43Z</dcterms:modified>
</cp:coreProperties>
</file>