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141 " sheetId="1" r:id="rId1"/>
  </sheets>
  <definedNames>
    <definedName name="_xlnm.Print_Area" localSheetId="0">'0611141 '!$A$1:$K$99</definedName>
  </definedNames>
  <calcPr calcId="152511"/>
</workbook>
</file>

<file path=xl/calcChain.xml><?xml version="1.0" encoding="utf-8"?>
<calcChain xmlns="http://schemas.openxmlformats.org/spreadsheetml/2006/main">
  <c r="J91" i="1" l="1"/>
  <c r="J90" i="1"/>
  <c r="F90" i="1"/>
  <c r="J89" i="1"/>
  <c r="J88" i="1"/>
  <c r="J87" i="1"/>
  <c r="J85" i="1"/>
  <c r="J84" i="1"/>
  <c r="F82" i="1"/>
  <c r="J82" i="1" s="1"/>
  <c r="J78" i="1"/>
  <c r="J77" i="1"/>
  <c r="J76" i="1"/>
  <c r="F75" i="1"/>
  <c r="J75" i="1" s="1"/>
  <c r="J74" i="1"/>
  <c r="J73" i="1"/>
  <c r="F71" i="1"/>
  <c r="F83" i="1" s="1"/>
  <c r="J83" i="1" s="1"/>
  <c r="J70" i="1"/>
  <c r="J69" i="1"/>
  <c r="J68" i="1"/>
  <c r="F67" i="1"/>
  <c r="J67" i="1" s="1"/>
  <c r="J66" i="1"/>
  <c r="J65" i="1"/>
  <c r="J64" i="1"/>
  <c r="J63" i="1"/>
  <c r="J62" i="1"/>
  <c r="F49" i="1"/>
  <c r="F55" i="1" s="1"/>
  <c r="F56" i="1" s="1"/>
  <c r="D49" i="1"/>
  <c r="D55" i="1" s="1"/>
  <c r="D56" i="1" s="1"/>
  <c r="D48" i="1"/>
  <c r="F47" i="1"/>
  <c r="D47" i="1"/>
  <c r="H47" i="1" s="1"/>
  <c r="D46" i="1"/>
  <c r="F80" i="1" s="1"/>
  <c r="J80" i="1" s="1"/>
  <c r="J71" i="1" l="1"/>
  <c r="H46" i="1"/>
  <c r="F81" i="1"/>
  <c r="J81" i="1" s="1"/>
  <c r="H55" i="1"/>
  <c r="H56" i="1" s="1"/>
  <c r="H48" i="1"/>
  <c r="H49" i="1" s="1"/>
</calcChain>
</file>

<file path=xl/sharedStrings.xml><?xml version="1.0" encoding="utf-8"?>
<sst xmlns="http://schemas.openxmlformats.org/spreadsheetml/2006/main" count="170" uniqueCount="116">
  <si>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</si>
  <si>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</si>
  <si>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</si>
  <si>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</si>
  <si>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</si>
  <si>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</si>
  <si>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</si>
  <si>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</si>
  <si>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</si>
  <si>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</si>
  <si>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</si>
  <si>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</si>
  <si>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</si>
  <si>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28 196 630,13 гривень, у тому числі загального фонду — 27 558 034,00 гривень та спеціального фонду — 638 596,13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</si>
  <si>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</si>
  <si>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</si>
  <si>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</si>
  <si>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</si>
  <si>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</si>
  <si>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</si>
  <si>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</si>
  <si>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</si>
  <si>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</si>
  <si>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</si>
  <si>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</si>
  <si>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</si>
  <si>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</si>
  <si>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</si>
  <si>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</si>
  <si>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</si>
  <si>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</si>
  <si>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</si>
  <si>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</si>
  <si>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28.10.2024 року № 92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</si>
  <si>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</si>
  <si>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</si>
  <si>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</si>
  <si>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</si>
  <si>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</si>
  <si>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</si>
  <si>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</si>
  <si>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</si>
  <si>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</si>
  <si>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</si>
  <si>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</si>
  <si>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</si>
  <si>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</si>
  <si>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</si>
  <si>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</si>
  <si>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</si>
  <si>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</si>
  <si>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</si>
  <si>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</si>
  <si>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</si>
  <si>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</si>
  <si>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</si>
  <si>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</si>
  <si>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</si>
  <si>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</si>
  <si>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</si>
  <si>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</si>
  <si>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</si>
  <si>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</si>
  <si>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</si>
  <si>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</si>
  <si>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</si>
  <si>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</si>
  <si>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</si>
  <si>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</si>
  <si>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Прогнозна кількість аварійно-ремонтних робіт в закладах освіти проведених господарською службою</t>
  </si>
  <si>
    <t>План роботи</t>
  </si>
  <si>
    <t>Обсяг видатків на проведення поточних ремонтів</t>
  </si>
  <si>
    <t>грн</t>
  </si>
  <si>
    <t>Рішення сесії від 13.03.2024 року № 13; протокол від 19.07.2024 року № 86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</si>
  <si>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</si>
  <si>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</si>
  <si>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</si>
  <si>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</si>
  <si>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</si>
  <si>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</si>
  <si>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продукту</t>
  </si>
  <si>
    <t>Кількість учнів 1-4 класів, які обслуговуються логопедичними пунктами</t>
  </si>
  <si>
    <t>осіб</t>
  </si>
  <si>
    <t>Кількість учнів обстежених логопедами</t>
  </si>
  <si>
    <t>Звітність</t>
  </si>
  <si>
    <t>Кількість учнів, що потребують допомоги логопеда</t>
  </si>
  <si>
    <t>Кількість особових та реєстраційних рахунків, що обслуговуються службою бухгалтерського обліку</t>
  </si>
  <si>
    <t>Кількість об’єктів, в яких будуть проведені поточні ремонти</t>
  </si>
  <si>
    <t>Рішення сесії від 13.03.2024 року № 13, протокол від 19.07.2024 року № 86</t>
  </si>
  <si>
    <t>Кількість об’єктів, в яких буде проведений капітальний ремонт в тому числі виготовлення ПКД</t>
  </si>
  <si>
    <t>Рішення сесії від 21.12.2023 року № 15, рішення сесії від 22.05.2024 року № 6; рішення сесії від 17.10.2024 року № 3</t>
  </si>
  <si>
    <t>ефективності</t>
  </si>
  <si>
    <t>Середні витрати на забезпечення роботи одного логопедичного пункту</t>
  </si>
  <si>
    <t>Розрахунок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</si>
  <si>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</si>
  <si>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</si>
  <si>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</si>
  <si>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виконання поточних ремонтів</t>
  </si>
  <si>
    <t>Середні витрати на виконання капітальних ремонтів одного об’єкту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</si>
  <si>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</si>
  <si>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</si>
  <si>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</si>
  <si>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</si>
  <si>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закладів де планується надати послуги з централізованого господарського обслуговування господарською службою</t>
  </si>
  <si>
    <t>Відсоток робітничих працівників до загальної кількості штатних одиниць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</si>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</sst>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43" formatCode="_-* #,##0.00\ _₴_-;\-* #,##0.00\ _₴_-;_-* &quot;-&quot;??\ _₴_-;_-@_-"/>
    <numFmt numFmtId="164" formatCode="#,##0.00\ _₴"/>
    <numFmt numFmtId="165" formatCode="0.0"/>
    <numFmt numFmtId="166" formatCode="#,##0\ _₴"/>
    <numFmt numFmtId="167" formatCode="#,##0.00\ _₽"/>
  </numFmts>
  <fonts count="25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6" fillId="0" borderId="0"/>
    <xf numFmtId="0" fontId="2" fillId="0" borderId="0"/>
    <xf numFmtId="0" fontId="20" fillId="0" borderId="0"/>
    <xf numFmtId="0" fontId="16" fillId="0" borderId="0"/>
    <xf numFmtId="0" fontId="22" fillId="0" borderId="0"/>
    <xf numFmtId="0" fontId="23" fillId="0" borderId="0"/>
    <xf numFmtId="0" fontId="1" fillId="0" borderId="0"/>
    <xf numFmtId="0" fontId="14" fillId="16" borderId="16" applyNumberFormat="0" applyFont="0" applyAlignment="0" applyProtection="0"/>
    <xf numFmtId="0" fontId="24" fillId="0" borderId="0"/>
  </cellStyleXfs>
  <cellXfs count="100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0" xfId="0" applyNumberFormat="1" applyFont="1" applyFill="1" applyBorder="1" applyAlignment="1">
      <alignment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3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41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7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R101"/>
  <sheetViews>
    <sheetView tabSelected="1" view="pageBreakPreview" zoomScale="70" zoomScaleNormal="8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4" width="9.33203125" style="1"/>
    <col min="15" max="15" width="11.5" style="1" customWidth="1"/>
    <col min="16" max="16" width="11.6640625" style="1" customWidth="1"/>
    <col min="17" max="17" width="10.1640625" style="1" customWidth="1"/>
    <col min="18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96" t="s">
        <v>0</v>
      </c>
      <c r="H1" s="97"/>
      <c r="I1" s="97"/>
      <c r="J1" s="97"/>
      <c r="K1" s="97"/>
    </row>
    <row r="2" spans="1:11" ht="117.75" customHeight="1" x14ac:dyDescent="0.2">
      <c r="B2" s="2"/>
      <c r="C2" s="2"/>
      <c r="D2" s="2"/>
      <c r="E2" s="2"/>
      <c r="F2" s="2"/>
      <c r="G2" s="98" t="s">
        <v>115</v>
      </c>
      <c r="H2" s="98"/>
      <c r="I2" s="98"/>
      <c r="J2" s="98"/>
      <c r="K2" s="98"/>
    </row>
    <row r="3" spans="1:11" ht="37.5" customHeight="1" x14ac:dyDescent="0.2">
      <c r="A3" s="99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25.45" customHeight="1" x14ac:dyDescent="0.2">
      <c r="A4" s="3" t="s">
        <v>2</v>
      </c>
      <c r="B4" s="40" t="s">
        <v>3</v>
      </c>
      <c r="C4" s="40"/>
      <c r="D4" s="40"/>
      <c r="E4" s="40"/>
      <c r="F4" s="40"/>
      <c r="G4" s="40" t="s">
        <v>4</v>
      </c>
      <c r="H4" s="40"/>
      <c r="I4" s="40"/>
      <c r="J4" s="40"/>
      <c r="K4" s="40"/>
    </row>
    <row r="5" spans="1:11" ht="131.25" customHeight="1" x14ac:dyDescent="0.2">
      <c r="A5" s="4" t="s">
        <v>5</v>
      </c>
      <c r="B5" s="40" t="s">
        <v>6</v>
      </c>
      <c r="C5" s="40"/>
      <c r="D5" s="40"/>
      <c r="E5" s="40"/>
      <c r="F5" s="40"/>
      <c r="G5" s="40" t="s">
        <v>7</v>
      </c>
      <c r="H5" s="40"/>
      <c r="I5" s="40"/>
      <c r="J5" s="40"/>
      <c r="K5" s="40"/>
    </row>
    <row r="6" spans="1:11" ht="114" customHeight="1" x14ac:dyDescent="0.2">
      <c r="A6" s="4" t="s">
        <v>8</v>
      </c>
      <c r="B6" s="40" t="s">
        <v>9</v>
      </c>
      <c r="C6" s="40"/>
      <c r="D6" s="5" t="s">
        <v>10</v>
      </c>
      <c r="E6" s="95" t="s">
        <v>11</v>
      </c>
      <c r="F6" s="40"/>
      <c r="G6" s="40" t="s">
        <v>12</v>
      </c>
      <c r="H6" s="40"/>
      <c r="I6" s="40"/>
      <c r="J6" s="40"/>
      <c r="K6" s="40"/>
    </row>
    <row r="7" spans="1:11" ht="19.149999999999999" customHeight="1" x14ac:dyDescent="0.2">
      <c r="A7" s="84" t="s">
        <v>13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15.6" customHeight="1" x14ac:dyDescent="0.2">
      <c r="A8" s="84" t="s">
        <v>14</v>
      </c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25.5" customHeight="1" x14ac:dyDescent="0.2">
      <c r="A9" s="93" t="s">
        <v>15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18.399999999999999" customHeight="1" x14ac:dyDescent="0.2">
      <c r="A10" s="93" t="s">
        <v>16</v>
      </c>
      <c r="B10" s="93"/>
      <c r="C10" s="93"/>
      <c r="D10" s="93"/>
      <c r="E10" s="93"/>
      <c r="F10" s="93"/>
      <c r="G10" s="93"/>
      <c r="H10" s="93"/>
      <c r="I10" s="93"/>
      <c r="J10" s="6"/>
      <c r="K10" s="6"/>
    </row>
    <row r="11" spans="1:11" ht="20.45" customHeight="1" x14ac:dyDescent="0.2">
      <c r="A11" s="93" t="s">
        <v>17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19.149999999999999" customHeight="1" x14ac:dyDescent="0.2">
      <c r="A12" s="93" t="s">
        <v>18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20.45" customHeight="1" x14ac:dyDescent="0.2">
      <c r="A13" s="93" t="s">
        <v>19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ht="25.5" customHeight="1" x14ac:dyDescent="0.2">
      <c r="A14" s="93" t="s">
        <v>20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ht="25.5" customHeight="1" x14ac:dyDescent="0.2">
      <c r="A15" s="94" t="s">
        <v>21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1:11" ht="32.25" customHeight="1" x14ac:dyDescent="0.2">
      <c r="A16" s="93" t="s">
        <v>22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ht="32.25" customHeight="1" x14ac:dyDescent="0.2">
      <c r="A17" s="94" t="s">
        <v>23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ht="35.450000000000003" customHeight="1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 ht="21.2" customHeight="1" x14ac:dyDescent="0.2">
      <c r="A19" s="93" t="s">
        <v>25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0" spans="1:11" ht="21.2" customHeight="1" x14ac:dyDescent="0.2">
      <c r="A20" s="93" t="s">
        <v>26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</row>
    <row r="21" spans="1:11" ht="21.2" customHeight="1" x14ac:dyDescent="0.2">
      <c r="A21" s="93" t="s">
        <v>27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1" ht="21.2" customHeight="1" x14ac:dyDescent="0.2">
      <c r="A22" s="91" t="s">
        <v>28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1" ht="21.2" customHeight="1" x14ac:dyDescent="0.2">
      <c r="A23" s="91" t="s">
        <v>29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1" ht="21.2" customHeight="1" x14ac:dyDescent="0.2">
      <c r="A24" s="93" t="s">
        <v>30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 ht="21.2" customHeight="1" x14ac:dyDescent="0.2">
      <c r="A25" s="91" t="s">
        <v>31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ht="21.2" customHeight="1" x14ac:dyDescent="0.2">
      <c r="A26" s="91" t="s">
        <v>32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ht="21.2" customHeight="1" x14ac:dyDescent="0.2">
      <c r="A27" s="93" t="s">
        <v>33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21.2" customHeight="1" x14ac:dyDescent="0.2">
      <c r="A28" s="91" t="s">
        <v>34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1" ht="23.1" customHeight="1" x14ac:dyDescent="0.2">
      <c r="A29" s="84" t="s">
        <v>35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</row>
    <row r="30" spans="1:11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9.149999999999999" customHeight="1" x14ac:dyDescent="0.2">
      <c r="A31" s="7" t="s">
        <v>36</v>
      </c>
      <c r="B31" s="79" t="s">
        <v>37</v>
      </c>
      <c r="C31" s="79"/>
      <c r="D31" s="79"/>
      <c r="E31" s="79"/>
      <c r="F31" s="79"/>
      <c r="G31" s="79"/>
      <c r="H31" s="79"/>
      <c r="I31" s="3"/>
      <c r="J31" s="3"/>
      <c r="K31" s="3"/>
    </row>
    <row r="32" spans="1:11" ht="23.1" customHeight="1" x14ac:dyDescent="0.2">
      <c r="A32" s="8">
        <v>1</v>
      </c>
      <c r="B32" s="92" t="s">
        <v>38</v>
      </c>
      <c r="C32" s="92"/>
      <c r="D32" s="92"/>
      <c r="E32" s="92"/>
      <c r="F32" s="92"/>
      <c r="G32" s="92"/>
      <c r="H32" s="92"/>
      <c r="I32" s="3"/>
      <c r="J32" s="3"/>
      <c r="K32" s="3"/>
    </row>
    <row r="33" spans="1:18" ht="20.45" customHeight="1" x14ac:dyDescent="0.2">
      <c r="A33" s="9">
        <v>2</v>
      </c>
      <c r="B33" s="43" t="s">
        <v>39</v>
      </c>
      <c r="C33" s="43"/>
      <c r="D33" s="43"/>
      <c r="E33" s="43"/>
      <c r="F33" s="43"/>
      <c r="G33" s="43"/>
      <c r="H33" s="43"/>
      <c r="I33" s="3"/>
      <c r="J33" s="3"/>
      <c r="K33" s="3"/>
    </row>
    <row r="34" spans="1:18" ht="23.85" customHeight="1" x14ac:dyDescent="0.2">
      <c r="A34" s="9">
        <v>3</v>
      </c>
      <c r="B34" s="58" t="s">
        <v>40</v>
      </c>
      <c r="C34" s="86"/>
      <c r="D34" s="86"/>
      <c r="E34" s="86"/>
      <c r="F34" s="86"/>
      <c r="G34" s="86"/>
      <c r="H34" s="59"/>
      <c r="I34" s="3"/>
      <c r="J34" s="3"/>
      <c r="K34" s="3"/>
    </row>
    <row r="35" spans="1:18" ht="12.2" customHeight="1" x14ac:dyDescent="0.2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8" ht="48.2" customHeight="1" x14ac:dyDescent="0.2">
      <c r="A36" s="84" t="s">
        <v>41</v>
      </c>
      <c r="B36" s="84"/>
      <c r="C36" s="84"/>
      <c r="D36" s="84"/>
      <c r="E36" s="84"/>
      <c r="F36" s="84"/>
      <c r="G36" s="84"/>
      <c r="H36" s="84"/>
      <c r="I36" s="84"/>
      <c r="J36" s="84"/>
      <c r="K36" s="4"/>
    </row>
    <row r="37" spans="1:18" ht="20.45" customHeight="1" x14ac:dyDescent="0.2">
      <c r="A37" s="84" t="s">
        <v>42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</row>
    <row r="38" spans="1:18" ht="4.1500000000000004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8" ht="19.149999999999999" customHeight="1" x14ac:dyDescent="0.2">
      <c r="A39" s="7" t="s">
        <v>36</v>
      </c>
      <c r="B39" s="79" t="s">
        <v>43</v>
      </c>
      <c r="C39" s="79"/>
      <c r="D39" s="79"/>
      <c r="E39" s="79"/>
      <c r="F39" s="79"/>
      <c r="G39" s="79"/>
      <c r="H39" s="79"/>
      <c r="I39" s="3"/>
      <c r="J39" s="3"/>
      <c r="K39" s="3"/>
    </row>
    <row r="40" spans="1:18" ht="56.45" customHeight="1" x14ac:dyDescent="0.2">
      <c r="A40" s="11">
        <v>1</v>
      </c>
      <c r="B40" s="58" t="s">
        <v>44</v>
      </c>
      <c r="C40" s="86"/>
      <c r="D40" s="86"/>
      <c r="E40" s="86"/>
      <c r="F40" s="86"/>
      <c r="G40" s="86"/>
      <c r="H40" s="59"/>
      <c r="I40" s="3"/>
      <c r="J40" s="3"/>
      <c r="K40" s="3"/>
    </row>
    <row r="41" spans="1:18" ht="6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8" ht="15.75" x14ac:dyDescent="0.2">
      <c r="A42" s="84" t="s">
        <v>45</v>
      </c>
      <c r="B42" s="84"/>
      <c r="C42" s="84"/>
      <c r="D42" s="84"/>
      <c r="E42" s="84"/>
      <c r="F42" s="84"/>
      <c r="G42" s="84"/>
      <c r="H42" s="84"/>
      <c r="I42" s="3"/>
      <c r="J42" s="3"/>
      <c r="K42" s="3"/>
    </row>
    <row r="43" spans="1:18" ht="16.5" customHeight="1" x14ac:dyDescent="0.2">
      <c r="A43" s="88" t="s">
        <v>46</v>
      </c>
      <c r="B43" s="88"/>
      <c r="C43" s="88"/>
      <c r="D43" s="88"/>
      <c r="E43" s="88"/>
      <c r="F43" s="88"/>
      <c r="G43" s="88"/>
      <c r="H43" s="88"/>
      <c r="I43" s="88"/>
      <c r="J43" s="4"/>
      <c r="K43" s="4"/>
    </row>
    <row r="44" spans="1:18" s="14" customFormat="1" ht="22.7" customHeight="1" x14ac:dyDescent="0.2">
      <c r="A44" s="12" t="s">
        <v>36</v>
      </c>
      <c r="B44" s="79" t="s">
        <v>47</v>
      </c>
      <c r="C44" s="79"/>
      <c r="D44" s="79" t="s">
        <v>48</v>
      </c>
      <c r="E44" s="79"/>
      <c r="F44" s="79" t="s">
        <v>49</v>
      </c>
      <c r="G44" s="79"/>
      <c r="H44" s="79" t="s">
        <v>50</v>
      </c>
      <c r="I44" s="79"/>
      <c r="J44" s="13"/>
      <c r="K44" s="5"/>
    </row>
    <row r="45" spans="1:18" ht="15.75" x14ac:dyDescent="0.2">
      <c r="A45" s="15">
        <v>1</v>
      </c>
      <c r="B45" s="80">
        <v>2</v>
      </c>
      <c r="C45" s="80"/>
      <c r="D45" s="80">
        <v>3</v>
      </c>
      <c r="E45" s="80"/>
      <c r="F45" s="80">
        <v>4</v>
      </c>
      <c r="G45" s="80"/>
      <c r="H45" s="80">
        <v>6</v>
      </c>
      <c r="I45" s="80"/>
      <c r="J45" s="16"/>
      <c r="K45" s="3"/>
    </row>
    <row r="46" spans="1:18" ht="33.950000000000003" customHeight="1" x14ac:dyDescent="0.2">
      <c r="A46" s="17">
        <v>1</v>
      </c>
      <c r="B46" s="43" t="s">
        <v>51</v>
      </c>
      <c r="C46" s="43"/>
      <c r="D46" s="89">
        <f>7177960</f>
        <v>7177960</v>
      </c>
      <c r="E46" s="89"/>
      <c r="F46" s="89">
        <v>0</v>
      </c>
      <c r="G46" s="89"/>
      <c r="H46" s="89">
        <f t="shared" ref="H46:H48" si="0">D46+F46</f>
        <v>7177960</v>
      </c>
      <c r="I46" s="89"/>
      <c r="J46" s="18"/>
      <c r="K46" s="3"/>
    </row>
    <row r="47" spans="1:18" ht="42.2" customHeight="1" x14ac:dyDescent="0.2">
      <c r="A47" s="17">
        <v>2</v>
      </c>
      <c r="B47" s="43" t="s">
        <v>52</v>
      </c>
      <c r="C47" s="43"/>
      <c r="D47" s="90">
        <f>15161532+1141371-19200+(34800+21000)+37500+166910-125031</f>
        <v>16418882</v>
      </c>
      <c r="E47" s="90"/>
      <c r="F47" s="89">
        <f>511840+140000+126756.13-140000</f>
        <v>638596.13</v>
      </c>
      <c r="G47" s="89"/>
      <c r="H47" s="89">
        <f t="shared" si="0"/>
        <v>17057478.129999999</v>
      </c>
      <c r="I47" s="89"/>
      <c r="J47" s="18"/>
      <c r="K47" s="3"/>
      <c r="L47" s="19"/>
      <c r="M47" s="85"/>
      <c r="N47" s="85"/>
      <c r="O47" s="85"/>
      <c r="P47" s="85"/>
      <c r="Q47" s="85"/>
      <c r="R47" s="85"/>
    </row>
    <row r="48" spans="1:18" ht="38.85" customHeight="1" x14ac:dyDescent="0.2">
      <c r="A48" s="17">
        <v>3</v>
      </c>
      <c r="B48" s="43" t="s">
        <v>53</v>
      </c>
      <c r="C48" s="43"/>
      <c r="D48" s="90">
        <f>1509291+2560000+19200+14670-141969</f>
        <v>3961192</v>
      </c>
      <c r="E48" s="90"/>
      <c r="F48" s="89">
        <v>0</v>
      </c>
      <c r="G48" s="89"/>
      <c r="H48" s="89">
        <f t="shared" si="0"/>
        <v>3961192</v>
      </c>
      <c r="I48" s="89"/>
      <c r="J48" s="18"/>
      <c r="K48" s="3"/>
      <c r="L48" s="19"/>
      <c r="M48" s="85"/>
      <c r="N48" s="85"/>
      <c r="O48" s="85"/>
      <c r="P48" s="85"/>
      <c r="Q48" s="85"/>
      <c r="R48" s="85"/>
    </row>
    <row r="49" spans="1:18" ht="18.399999999999999" customHeight="1" x14ac:dyDescent="0.2">
      <c r="A49" s="47" t="s">
        <v>54</v>
      </c>
      <c r="B49" s="47"/>
      <c r="C49" s="47"/>
      <c r="D49" s="89">
        <f>SUM(D46:D48)</f>
        <v>27558034</v>
      </c>
      <c r="E49" s="89"/>
      <c r="F49" s="89">
        <f t="shared" ref="F49" si="1">SUM(F46:F48)</f>
        <v>638596.13</v>
      </c>
      <c r="G49" s="89"/>
      <c r="H49" s="89">
        <f t="shared" ref="H49" si="2">SUM(H46:H48)</f>
        <v>28196630.129999999</v>
      </c>
      <c r="I49" s="89"/>
      <c r="J49" s="3"/>
      <c r="K49" s="3"/>
      <c r="M49" s="85"/>
      <c r="N49" s="85"/>
      <c r="O49" s="85"/>
      <c r="P49" s="85"/>
      <c r="Q49" s="85"/>
      <c r="R49" s="85"/>
    </row>
    <row r="50" spans="1:18" ht="6.2" customHeight="1" x14ac:dyDescent="0.2">
      <c r="A50" s="3"/>
      <c r="B50" s="3"/>
      <c r="C50" s="3"/>
      <c r="D50" s="20"/>
      <c r="E50" s="20"/>
      <c r="F50" s="20"/>
      <c r="G50" s="20"/>
      <c r="H50" s="20"/>
      <c r="I50" s="20"/>
      <c r="J50" s="3"/>
      <c r="K50" s="3"/>
      <c r="M50" s="85"/>
      <c r="N50" s="85"/>
      <c r="O50" s="85"/>
      <c r="P50" s="85"/>
      <c r="Q50" s="85"/>
      <c r="R50" s="85"/>
    </row>
    <row r="51" spans="1:18" ht="16.350000000000001" customHeight="1" x14ac:dyDescent="0.2">
      <c r="A51" s="84" t="s">
        <v>55</v>
      </c>
      <c r="B51" s="84"/>
      <c r="C51" s="84"/>
      <c r="D51" s="84"/>
      <c r="E51" s="84"/>
      <c r="F51" s="84"/>
      <c r="G51" s="84"/>
      <c r="H51" s="84"/>
      <c r="I51" s="3"/>
      <c r="J51" s="3"/>
      <c r="K51" s="3"/>
      <c r="M51" s="85"/>
      <c r="N51" s="85"/>
      <c r="O51" s="85"/>
      <c r="P51" s="85"/>
      <c r="Q51" s="85"/>
      <c r="R51" s="85"/>
    </row>
    <row r="52" spans="1:18" ht="13.7" customHeight="1" x14ac:dyDescent="0.2">
      <c r="A52" s="88" t="s">
        <v>46</v>
      </c>
      <c r="B52" s="88"/>
      <c r="C52" s="88"/>
      <c r="D52" s="88"/>
      <c r="E52" s="88"/>
      <c r="F52" s="88"/>
      <c r="G52" s="88"/>
      <c r="H52" s="88"/>
      <c r="I52" s="88"/>
      <c r="J52" s="4"/>
      <c r="K52" s="4"/>
      <c r="M52" s="85"/>
      <c r="N52" s="85"/>
      <c r="O52" s="85"/>
      <c r="P52" s="85"/>
      <c r="Q52" s="85"/>
      <c r="R52" s="85"/>
    </row>
    <row r="53" spans="1:18" ht="14.25" customHeight="1" x14ac:dyDescent="0.2">
      <c r="A53" s="79" t="s">
        <v>56</v>
      </c>
      <c r="B53" s="79"/>
      <c r="C53" s="79"/>
      <c r="D53" s="79" t="s">
        <v>48</v>
      </c>
      <c r="E53" s="79"/>
      <c r="F53" s="79" t="s">
        <v>49</v>
      </c>
      <c r="G53" s="79"/>
      <c r="H53" s="79" t="s">
        <v>50</v>
      </c>
      <c r="I53" s="79"/>
      <c r="J53" s="3"/>
      <c r="K53" s="3"/>
      <c r="M53" s="85"/>
      <c r="N53" s="85"/>
      <c r="O53" s="85"/>
      <c r="P53" s="85"/>
      <c r="Q53" s="85"/>
      <c r="R53" s="85"/>
    </row>
    <row r="54" spans="1:18" ht="16.5" customHeight="1" x14ac:dyDescent="0.2">
      <c r="A54" s="80">
        <v>1</v>
      </c>
      <c r="B54" s="80"/>
      <c r="C54" s="80"/>
      <c r="D54" s="80">
        <v>2</v>
      </c>
      <c r="E54" s="80"/>
      <c r="F54" s="80">
        <v>3</v>
      </c>
      <c r="G54" s="80"/>
      <c r="H54" s="80">
        <v>4</v>
      </c>
      <c r="I54" s="80"/>
      <c r="J54" s="3"/>
      <c r="K54" s="3"/>
    </row>
    <row r="55" spans="1:18" ht="42.2" customHeight="1" x14ac:dyDescent="0.2">
      <c r="A55" s="58" t="s">
        <v>57</v>
      </c>
      <c r="B55" s="86"/>
      <c r="C55" s="59"/>
      <c r="D55" s="87">
        <f>D49</f>
        <v>27558034</v>
      </c>
      <c r="E55" s="87"/>
      <c r="F55" s="87">
        <f>F49</f>
        <v>638596.13</v>
      </c>
      <c r="G55" s="87"/>
      <c r="H55" s="87">
        <f>F55+D55</f>
        <v>28196630.129999999</v>
      </c>
      <c r="I55" s="87"/>
      <c r="J55" s="3"/>
      <c r="K55" s="3"/>
    </row>
    <row r="56" spans="1:18" ht="19.7" customHeight="1" x14ac:dyDescent="0.2">
      <c r="A56" s="81" t="s">
        <v>54</v>
      </c>
      <c r="B56" s="82"/>
      <c r="C56" s="82"/>
      <c r="D56" s="83">
        <f>D55</f>
        <v>27558034</v>
      </c>
      <c r="E56" s="83"/>
      <c r="F56" s="83">
        <f t="shared" ref="F56" si="3">F55</f>
        <v>638596.13</v>
      </c>
      <c r="G56" s="83"/>
      <c r="H56" s="83">
        <f t="shared" ref="H56" si="4">H55</f>
        <v>28196630.129999999</v>
      </c>
      <c r="I56" s="83"/>
      <c r="J56" s="3"/>
      <c r="K56" s="3"/>
    </row>
    <row r="57" spans="1:18" ht="6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8" ht="17.45" customHeight="1" x14ac:dyDescent="0.2">
      <c r="A58" s="84" t="s">
        <v>58</v>
      </c>
      <c r="B58" s="84"/>
      <c r="C58" s="84"/>
      <c r="D58" s="84"/>
      <c r="E58" s="84"/>
      <c r="F58" s="84"/>
      <c r="G58" s="84"/>
      <c r="H58" s="84"/>
      <c r="I58" s="3"/>
      <c r="J58" s="3"/>
      <c r="K58" s="3"/>
    </row>
    <row r="59" spans="1:18" ht="18.399999999999999" customHeight="1" x14ac:dyDescent="0.2">
      <c r="A59" s="12" t="s">
        <v>36</v>
      </c>
      <c r="B59" s="12" t="s">
        <v>59</v>
      </c>
      <c r="C59" s="12" t="s">
        <v>60</v>
      </c>
      <c r="D59" s="79" t="s">
        <v>61</v>
      </c>
      <c r="E59" s="79"/>
      <c r="F59" s="79" t="s">
        <v>48</v>
      </c>
      <c r="G59" s="79"/>
      <c r="H59" s="79" t="s">
        <v>49</v>
      </c>
      <c r="I59" s="79"/>
      <c r="J59" s="79" t="s">
        <v>50</v>
      </c>
      <c r="K59" s="79"/>
    </row>
    <row r="60" spans="1:18" s="14" customFormat="1" ht="17.100000000000001" customHeight="1" x14ac:dyDescent="0.2">
      <c r="A60" s="15">
        <v>1</v>
      </c>
      <c r="B60" s="15">
        <v>2</v>
      </c>
      <c r="C60" s="15">
        <v>3</v>
      </c>
      <c r="D60" s="80">
        <v>4</v>
      </c>
      <c r="E60" s="80"/>
      <c r="F60" s="80">
        <v>5</v>
      </c>
      <c r="G60" s="80"/>
      <c r="H60" s="80">
        <v>6</v>
      </c>
      <c r="I60" s="80"/>
      <c r="J60" s="80">
        <v>7</v>
      </c>
      <c r="K60" s="47"/>
    </row>
    <row r="61" spans="1:18" ht="17.100000000000001" customHeight="1" x14ac:dyDescent="0.2">
      <c r="A61" s="17">
        <v>1</v>
      </c>
      <c r="B61" s="21" t="s">
        <v>62</v>
      </c>
      <c r="C61" s="22"/>
      <c r="D61" s="47"/>
      <c r="E61" s="47"/>
      <c r="F61" s="47"/>
      <c r="G61" s="47"/>
      <c r="H61" s="47"/>
      <c r="I61" s="47"/>
      <c r="J61" s="47"/>
      <c r="K61" s="47"/>
    </row>
    <row r="62" spans="1:18" ht="19.7" customHeight="1" x14ac:dyDescent="0.2">
      <c r="A62" s="23"/>
      <c r="B62" s="22" t="s">
        <v>63</v>
      </c>
      <c r="C62" s="22" t="s">
        <v>64</v>
      </c>
      <c r="D62" s="43" t="s">
        <v>65</v>
      </c>
      <c r="E62" s="43"/>
      <c r="F62" s="48">
        <v>2</v>
      </c>
      <c r="G62" s="48"/>
      <c r="H62" s="47"/>
      <c r="I62" s="47"/>
      <c r="J62" s="48">
        <f>F62+H62</f>
        <v>2</v>
      </c>
      <c r="K62" s="48"/>
    </row>
    <row r="63" spans="1:18" ht="27" customHeight="1" x14ac:dyDescent="0.2">
      <c r="A63" s="23"/>
      <c r="B63" s="22" t="s">
        <v>66</v>
      </c>
      <c r="C63" s="22" t="s">
        <v>64</v>
      </c>
      <c r="D63" s="43" t="s">
        <v>67</v>
      </c>
      <c r="E63" s="43"/>
      <c r="F63" s="48">
        <v>23</v>
      </c>
      <c r="G63" s="48"/>
      <c r="H63" s="47"/>
      <c r="I63" s="47"/>
      <c r="J63" s="48">
        <f t="shared" ref="J63:J91" si="5">F63+H63</f>
        <v>23</v>
      </c>
      <c r="K63" s="48"/>
    </row>
    <row r="64" spans="1:18" ht="36" customHeight="1" x14ac:dyDescent="0.2">
      <c r="A64" s="23"/>
      <c r="B64" s="22" t="s">
        <v>68</v>
      </c>
      <c r="C64" s="22" t="s">
        <v>64</v>
      </c>
      <c r="D64" s="43" t="s">
        <v>65</v>
      </c>
      <c r="E64" s="43"/>
      <c r="F64" s="54">
        <v>38</v>
      </c>
      <c r="G64" s="55"/>
      <c r="H64" s="75"/>
      <c r="I64" s="76"/>
      <c r="J64" s="54">
        <f>F64</f>
        <v>38</v>
      </c>
      <c r="K64" s="55"/>
    </row>
    <row r="65" spans="1:15" ht="52.35" customHeight="1" x14ac:dyDescent="0.2">
      <c r="A65" s="23"/>
      <c r="B65" s="22" t="s">
        <v>69</v>
      </c>
      <c r="C65" s="22" t="s">
        <v>64</v>
      </c>
      <c r="D65" s="43" t="s">
        <v>70</v>
      </c>
      <c r="E65" s="43"/>
      <c r="F65" s="54">
        <v>481</v>
      </c>
      <c r="G65" s="55"/>
      <c r="H65" s="75"/>
      <c r="I65" s="76"/>
      <c r="J65" s="54">
        <f>F65</f>
        <v>481</v>
      </c>
      <c r="K65" s="55"/>
    </row>
    <row r="66" spans="1:15" ht="33.950000000000003" customHeight="1" x14ac:dyDescent="0.2">
      <c r="A66" s="23"/>
      <c r="B66" s="22" t="s">
        <v>71</v>
      </c>
      <c r="C66" s="22" t="s">
        <v>72</v>
      </c>
      <c r="D66" s="62" t="s">
        <v>73</v>
      </c>
      <c r="E66" s="63"/>
      <c r="F66" s="51">
        <v>601243.48</v>
      </c>
      <c r="G66" s="51"/>
      <c r="H66" s="75"/>
      <c r="I66" s="76"/>
      <c r="J66" s="51">
        <f>F66</f>
        <v>601243.48</v>
      </c>
      <c r="K66" s="51"/>
    </row>
    <row r="67" spans="1:15" ht="36" customHeight="1" x14ac:dyDescent="0.2">
      <c r="A67" s="23"/>
      <c r="B67" s="24" t="s">
        <v>74</v>
      </c>
      <c r="C67" s="24" t="s">
        <v>64</v>
      </c>
      <c r="D67" s="50" t="s">
        <v>75</v>
      </c>
      <c r="E67" s="50"/>
      <c r="F67" s="77">
        <f>63.75+24</f>
        <v>87.75</v>
      </c>
      <c r="G67" s="78"/>
      <c r="H67" s="75"/>
      <c r="I67" s="76"/>
      <c r="J67" s="77">
        <f>F67+H67</f>
        <v>87.75</v>
      </c>
      <c r="K67" s="78"/>
    </row>
    <row r="68" spans="1:15" ht="32.25" customHeight="1" x14ac:dyDescent="0.2">
      <c r="A68" s="23"/>
      <c r="B68" s="22" t="s">
        <v>76</v>
      </c>
      <c r="C68" s="22" t="s">
        <v>64</v>
      </c>
      <c r="D68" s="43" t="s">
        <v>75</v>
      </c>
      <c r="E68" s="43"/>
      <c r="F68" s="74">
        <v>24</v>
      </c>
      <c r="G68" s="74"/>
      <c r="H68" s="74"/>
      <c r="I68" s="74"/>
      <c r="J68" s="74">
        <f t="shared" si="5"/>
        <v>24</v>
      </c>
      <c r="K68" s="74"/>
    </row>
    <row r="69" spans="1:15" ht="40.700000000000003" customHeight="1" x14ac:dyDescent="0.2">
      <c r="A69" s="23"/>
      <c r="B69" s="24" t="s">
        <v>77</v>
      </c>
      <c r="C69" s="24" t="s">
        <v>64</v>
      </c>
      <c r="D69" s="50" t="s">
        <v>75</v>
      </c>
      <c r="E69" s="50"/>
      <c r="F69" s="74">
        <v>28.5</v>
      </c>
      <c r="G69" s="74"/>
      <c r="H69" s="74"/>
      <c r="I69" s="74"/>
      <c r="J69" s="74">
        <f t="shared" si="5"/>
        <v>28.5</v>
      </c>
      <c r="K69" s="74"/>
    </row>
    <row r="70" spans="1:15" ht="37.35" customHeight="1" x14ac:dyDescent="0.2">
      <c r="A70" s="23"/>
      <c r="B70" s="24" t="s">
        <v>78</v>
      </c>
      <c r="C70" s="24" t="s">
        <v>64</v>
      </c>
      <c r="D70" s="50" t="s">
        <v>75</v>
      </c>
      <c r="E70" s="50"/>
      <c r="F70" s="74">
        <v>16</v>
      </c>
      <c r="G70" s="74"/>
      <c r="H70" s="74"/>
      <c r="I70" s="74"/>
      <c r="J70" s="74">
        <f t="shared" si="5"/>
        <v>16</v>
      </c>
      <c r="K70" s="74"/>
    </row>
    <row r="71" spans="1:15" ht="32.65" customHeight="1" x14ac:dyDescent="0.2">
      <c r="A71" s="23"/>
      <c r="B71" s="24" t="s">
        <v>79</v>
      </c>
      <c r="C71" s="24" t="s">
        <v>64</v>
      </c>
      <c r="D71" s="50" t="s">
        <v>75</v>
      </c>
      <c r="E71" s="50"/>
      <c r="F71" s="74">
        <f>24.75-7+1.5</f>
        <v>19.25</v>
      </c>
      <c r="G71" s="74"/>
      <c r="H71" s="46"/>
      <c r="I71" s="46"/>
      <c r="J71" s="74">
        <f t="shared" si="5"/>
        <v>19.25</v>
      </c>
      <c r="K71" s="74"/>
    </row>
    <row r="72" spans="1:15" ht="16.350000000000001" customHeight="1" x14ac:dyDescent="0.2">
      <c r="A72" s="23">
        <v>2</v>
      </c>
      <c r="B72" s="21" t="s">
        <v>80</v>
      </c>
      <c r="C72" s="22"/>
      <c r="D72" s="43"/>
      <c r="E72" s="43"/>
      <c r="F72" s="48"/>
      <c r="G72" s="48"/>
      <c r="H72" s="47"/>
      <c r="I72" s="47"/>
      <c r="J72" s="72"/>
      <c r="K72" s="73"/>
    </row>
    <row r="73" spans="1:15" ht="40.700000000000003" customHeight="1" x14ac:dyDescent="0.2">
      <c r="A73" s="23"/>
      <c r="B73" s="22" t="s">
        <v>81</v>
      </c>
      <c r="C73" s="22" t="s">
        <v>82</v>
      </c>
      <c r="D73" s="43" t="s">
        <v>65</v>
      </c>
      <c r="E73" s="43"/>
      <c r="F73" s="69">
        <v>14665</v>
      </c>
      <c r="G73" s="69"/>
      <c r="H73" s="46"/>
      <c r="I73" s="46"/>
      <c r="J73" s="68">
        <f t="shared" ref="J73:J77" si="6">F73+H73</f>
        <v>14665</v>
      </c>
      <c r="K73" s="68"/>
    </row>
    <row r="74" spans="1:15" ht="29.25" customHeight="1" x14ac:dyDescent="0.2">
      <c r="A74" s="23"/>
      <c r="B74" s="22" t="s">
        <v>83</v>
      </c>
      <c r="C74" s="22" t="s">
        <v>82</v>
      </c>
      <c r="D74" s="43" t="s">
        <v>84</v>
      </c>
      <c r="E74" s="43"/>
      <c r="F74" s="69">
        <v>13557</v>
      </c>
      <c r="G74" s="69"/>
      <c r="H74" s="52"/>
      <c r="I74" s="52"/>
      <c r="J74" s="69">
        <f t="shared" si="6"/>
        <v>13557</v>
      </c>
      <c r="K74" s="69"/>
      <c r="L74" s="70"/>
      <c r="M74" s="71"/>
      <c r="O74" s="25"/>
    </row>
    <row r="75" spans="1:15" ht="35.450000000000003" customHeight="1" x14ac:dyDescent="0.2">
      <c r="A75" s="23"/>
      <c r="B75" s="22" t="s">
        <v>85</v>
      </c>
      <c r="C75" s="22" t="s">
        <v>82</v>
      </c>
      <c r="D75" s="43" t="s">
        <v>84</v>
      </c>
      <c r="E75" s="43"/>
      <c r="F75" s="69">
        <f>891+41</f>
        <v>932</v>
      </c>
      <c r="G75" s="69"/>
      <c r="H75" s="52"/>
      <c r="I75" s="52"/>
      <c r="J75" s="69">
        <f t="shared" si="6"/>
        <v>932</v>
      </c>
      <c r="K75" s="69"/>
      <c r="L75" s="14"/>
      <c r="M75" s="14"/>
      <c r="N75" s="25"/>
      <c r="O75" s="25"/>
    </row>
    <row r="76" spans="1:15" ht="55.7" customHeight="1" x14ac:dyDescent="0.2">
      <c r="A76" s="23"/>
      <c r="B76" s="22" t="s">
        <v>86</v>
      </c>
      <c r="C76" s="24" t="s">
        <v>64</v>
      </c>
      <c r="D76" s="43" t="s">
        <v>84</v>
      </c>
      <c r="E76" s="43"/>
      <c r="F76" s="69">
        <v>63</v>
      </c>
      <c r="G76" s="69"/>
      <c r="H76" s="52"/>
      <c r="I76" s="52"/>
      <c r="J76" s="69">
        <f t="shared" si="6"/>
        <v>63</v>
      </c>
      <c r="K76" s="69"/>
      <c r="L76" s="14"/>
      <c r="M76" s="14"/>
      <c r="O76" s="25"/>
    </row>
    <row r="77" spans="1:15" ht="44.1" customHeight="1" x14ac:dyDescent="0.2">
      <c r="A77" s="23"/>
      <c r="B77" s="22" t="s">
        <v>87</v>
      </c>
      <c r="C77" s="24" t="s">
        <v>64</v>
      </c>
      <c r="D77" s="62" t="s">
        <v>88</v>
      </c>
      <c r="E77" s="63"/>
      <c r="F77" s="69">
        <v>3</v>
      </c>
      <c r="G77" s="69"/>
      <c r="H77" s="52"/>
      <c r="I77" s="52"/>
      <c r="J77" s="69">
        <f t="shared" si="6"/>
        <v>3</v>
      </c>
      <c r="K77" s="69"/>
      <c r="L77" s="14"/>
      <c r="M77" s="14"/>
      <c r="O77" s="25"/>
    </row>
    <row r="78" spans="1:15" ht="59.85" customHeight="1" x14ac:dyDescent="0.2">
      <c r="A78" s="23"/>
      <c r="B78" s="22" t="s">
        <v>89</v>
      </c>
      <c r="C78" s="24" t="s">
        <v>64</v>
      </c>
      <c r="D78" s="62" t="s">
        <v>90</v>
      </c>
      <c r="E78" s="63"/>
      <c r="F78" s="64"/>
      <c r="G78" s="65"/>
      <c r="H78" s="66">
        <v>1</v>
      </c>
      <c r="I78" s="67"/>
      <c r="J78" s="66">
        <f>F78+H78</f>
        <v>1</v>
      </c>
      <c r="K78" s="67"/>
      <c r="L78" s="14"/>
      <c r="M78" s="14"/>
    </row>
    <row r="79" spans="1:15" ht="16.350000000000001" customHeight="1" x14ac:dyDescent="0.2">
      <c r="A79" s="23">
        <v>3</v>
      </c>
      <c r="B79" s="21" t="s">
        <v>91</v>
      </c>
      <c r="C79" s="22"/>
      <c r="D79" s="43"/>
      <c r="E79" s="43"/>
      <c r="F79" s="68"/>
      <c r="G79" s="68"/>
      <c r="H79" s="48"/>
      <c r="I79" s="48"/>
      <c r="J79" s="48"/>
      <c r="K79" s="48"/>
    </row>
    <row r="80" spans="1:15" ht="40.15" customHeight="1" x14ac:dyDescent="0.2">
      <c r="A80" s="23"/>
      <c r="B80" s="22" t="s">
        <v>92</v>
      </c>
      <c r="C80" s="22" t="s">
        <v>72</v>
      </c>
      <c r="D80" s="43" t="s">
        <v>93</v>
      </c>
      <c r="E80" s="43"/>
      <c r="F80" s="56">
        <f>D46/F63</f>
        <v>312085.21739130432</v>
      </c>
      <c r="G80" s="56"/>
      <c r="H80" s="57"/>
      <c r="I80" s="57"/>
      <c r="J80" s="56">
        <f t="shared" si="5"/>
        <v>312085.21739130432</v>
      </c>
      <c r="K80" s="56"/>
    </row>
    <row r="81" spans="1:16" ht="33.4" customHeight="1" x14ac:dyDescent="0.2">
      <c r="A81" s="23"/>
      <c r="B81" s="22" t="s">
        <v>94</v>
      </c>
      <c r="C81" s="22" t="s">
        <v>82</v>
      </c>
      <c r="D81" s="58" t="s">
        <v>93</v>
      </c>
      <c r="E81" s="59"/>
      <c r="F81" s="54">
        <f>F75/F68</f>
        <v>38.833333333333336</v>
      </c>
      <c r="G81" s="55"/>
      <c r="H81" s="60"/>
      <c r="I81" s="61"/>
      <c r="J81" s="54">
        <f t="shared" si="5"/>
        <v>38.833333333333336</v>
      </c>
      <c r="K81" s="55"/>
    </row>
    <row r="82" spans="1:16" ht="56.25" customHeight="1" x14ac:dyDescent="0.2">
      <c r="A82" s="23"/>
      <c r="B82" s="22" t="s">
        <v>95</v>
      </c>
      <c r="C82" s="24" t="s">
        <v>64</v>
      </c>
      <c r="D82" s="50" t="s">
        <v>93</v>
      </c>
      <c r="E82" s="50"/>
      <c r="F82" s="48">
        <f>F64/F69</f>
        <v>1.3333333333333333</v>
      </c>
      <c r="G82" s="48"/>
      <c r="H82" s="52"/>
      <c r="I82" s="52"/>
      <c r="J82" s="54">
        <f t="shared" si="5"/>
        <v>1.3333333333333333</v>
      </c>
      <c r="K82" s="55"/>
    </row>
    <row r="83" spans="1:16" ht="39.4" customHeight="1" x14ac:dyDescent="0.2">
      <c r="A83" s="23"/>
      <c r="B83" s="22" t="s">
        <v>96</v>
      </c>
      <c r="C83" s="24" t="s">
        <v>64</v>
      </c>
      <c r="D83" s="50" t="s">
        <v>93</v>
      </c>
      <c r="E83" s="50"/>
      <c r="F83" s="48">
        <f>F65/F71</f>
        <v>24.987012987012989</v>
      </c>
      <c r="G83" s="48"/>
      <c r="H83" s="52"/>
      <c r="I83" s="52"/>
      <c r="J83" s="54">
        <f t="shared" si="5"/>
        <v>24.987012987012989</v>
      </c>
      <c r="K83" s="55"/>
    </row>
    <row r="84" spans="1:16" ht="39.4" customHeight="1" x14ac:dyDescent="0.2">
      <c r="A84" s="23"/>
      <c r="B84" s="24" t="s">
        <v>97</v>
      </c>
      <c r="C84" s="24" t="s">
        <v>72</v>
      </c>
      <c r="D84" s="50" t="s">
        <v>93</v>
      </c>
      <c r="E84" s="50"/>
      <c r="F84" s="51">
        <v>200414.49</v>
      </c>
      <c r="G84" s="51"/>
      <c r="H84" s="52"/>
      <c r="I84" s="52"/>
      <c r="J84" s="51">
        <f t="shared" si="5"/>
        <v>200414.49</v>
      </c>
      <c r="K84" s="51"/>
    </row>
    <row r="85" spans="1:16" ht="39.4" customHeight="1" x14ac:dyDescent="0.2">
      <c r="A85" s="23"/>
      <c r="B85" s="22" t="s">
        <v>98</v>
      </c>
      <c r="C85" s="22" t="s">
        <v>72</v>
      </c>
      <c r="D85" s="43" t="s">
        <v>93</v>
      </c>
      <c r="E85" s="43"/>
      <c r="F85" s="53"/>
      <c r="G85" s="53"/>
      <c r="H85" s="51">
        <v>426756.13</v>
      </c>
      <c r="I85" s="51"/>
      <c r="J85" s="51">
        <f t="shared" si="5"/>
        <v>426756.13</v>
      </c>
      <c r="K85" s="51"/>
    </row>
    <row r="86" spans="1:16" ht="15.6" customHeight="1" x14ac:dyDescent="0.2">
      <c r="A86" s="23">
        <v>4</v>
      </c>
      <c r="B86" s="21" t="s">
        <v>99</v>
      </c>
      <c r="C86" s="22"/>
      <c r="D86" s="43"/>
      <c r="E86" s="43"/>
      <c r="F86" s="48"/>
      <c r="G86" s="48"/>
      <c r="H86" s="47"/>
      <c r="I86" s="47"/>
      <c r="J86" s="48"/>
      <c r="K86" s="48"/>
    </row>
    <row r="87" spans="1:16" ht="33" customHeight="1" x14ac:dyDescent="0.2">
      <c r="A87" s="23"/>
      <c r="B87" s="22" t="s">
        <v>100</v>
      </c>
      <c r="C87" s="22" t="s">
        <v>101</v>
      </c>
      <c r="D87" s="43" t="s">
        <v>93</v>
      </c>
      <c r="E87" s="43"/>
      <c r="F87" s="46">
        <v>100</v>
      </c>
      <c r="G87" s="46"/>
      <c r="H87" s="49"/>
      <c r="I87" s="49"/>
      <c r="J87" s="46">
        <f t="shared" si="5"/>
        <v>100</v>
      </c>
      <c r="K87" s="46"/>
    </row>
    <row r="88" spans="1:16" ht="46.15" customHeight="1" x14ac:dyDescent="0.2">
      <c r="A88" s="23"/>
      <c r="B88" s="22" t="s">
        <v>102</v>
      </c>
      <c r="C88" s="22" t="s">
        <v>101</v>
      </c>
      <c r="D88" s="43" t="s">
        <v>93</v>
      </c>
      <c r="E88" s="43"/>
      <c r="F88" s="46">
        <v>100</v>
      </c>
      <c r="G88" s="46"/>
      <c r="H88" s="47"/>
      <c r="I88" s="47"/>
      <c r="J88" s="46">
        <f t="shared" si="5"/>
        <v>100</v>
      </c>
      <c r="K88" s="46"/>
    </row>
    <row r="89" spans="1:16" ht="62.45" customHeight="1" x14ac:dyDescent="0.2">
      <c r="A89" s="23"/>
      <c r="B89" s="22" t="s">
        <v>103</v>
      </c>
      <c r="C89" s="22" t="s">
        <v>101</v>
      </c>
      <c r="D89" s="43" t="s">
        <v>93</v>
      </c>
      <c r="E89" s="43"/>
      <c r="F89" s="46">
        <v>100</v>
      </c>
      <c r="G89" s="46"/>
      <c r="H89" s="47"/>
      <c r="I89" s="47"/>
      <c r="J89" s="46">
        <f t="shared" si="5"/>
        <v>100</v>
      </c>
      <c r="K89" s="46"/>
    </row>
    <row r="90" spans="1:16" ht="38.85" customHeight="1" x14ac:dyDescent="0.2">
      <c r="A90" s="22"/>
      <c r="B90" s="22" t="s">
        <v>104</v>
      </c>
      <c r="C90" s="22" t="s">
        <v>101</v>
      </c>
      <c r="D90" s="43" t="s">
        <v>93</v>
      </c>
      <c r="E90" s="43"/>
      <c r="F90" s="44">
        <f>ROUND(14.5/63.75*100,0)</f>
        <v>23</v>
      </c>
      <c r="G90" s="45"/>
      <c r="H90" s="44"/>
      <c r="I90" s="45"/>
      <c r="J90" s="46">
        <f t="shared" si="5"/>
        <v>23</v>
      </c>
      <c r="K90" s="46"/>
      <c r="L90" s="26"/>
      <c r="N90" s="26"/>
      <c r="P90" s="26"/>
    </row>
    <row r="91" spans="1:16" ht="36" customHeight="1" x14ac:dyDescent="0.2">
      <c r="A91" s="22"/>
      <c r="B91" s="22" t="s">
        <v>105</v>
      </c>
      <c r="C91" s="22" t="s">
        <v>101</v>
      </c>
      <c r="D91" s="43" t="s">
        <v>93</v>
      </c>
      <c r="E91" s="43"/>
      <c r="F91" s="44">
        <v>86.8</v>
      </c>
      <c r="G91" s="45"/>
      <c r="H91" s="44"/>
      <c r="I91" s="45"/>
      <c r="J91" s="46">
        <f t="shared" si="5"/>
        <v>86.8</v>
      </c>
      <c r="K91" s="46"/>
      <c r="L91" s="27"/>
    </row>
    <row r="92" spans="1:16" ht="27" customHeight="1" x14ac:dyDescent="0.25">
      <c r="A92" s="41" t="s">
        <v>106</v>
      </c>
      <c r="B92" s="41"/>
      <c r="C92" s="3"/>
      <c r="D92" s="3"/>
      <c r="E92" s="28"/>
      <c r="F92" s="29"/>
      <c r="G92" s="29"/>
      <c r="H92" s="42" t="s">
        <v>107</v>
      </c>
      <c r="I92" s="42"/>
      <c r="J92" s="42"/>
      <c r="K92" s="42"/>
    </row>
    <row r="93" spans="1:16" ht="9.75" customHeight="1" x14ac:dyDescent="0.2">
      <c r="A93" s="3"/>
      <c r="B93" s="3"/>
      <c r="C93" s="3"/>
      <c r="D93" s="3"/>
      <c r="E93" s="30" t="s">
        <v>108</v>
      </c>
      <c r="F93" s="31"/>
      <c r="G93" s="31"/>
      <c r="H93" s="38" t="s">
        <v>109</v>
      </c>
      <c r="I93" s="38"/>
      <c r="J93" s="38"/>
      <c r="K93" s="38"/>
    </row>
    <row r="94" spans="1:16" ht="48.2" customHeight="1" x14ac:dyDescent="0.25">
      <c r="A94" s="41" t="s">
        <v>110</v>
      </c>
      <c r="B94" s="41"/>
      <c r="C94" s="3"/>
      <c r="D94" s="3"/>
      <c r="E94" s="5"/>
      <c r="F94" s="3"/>
      <c r="G94" s="3"/>
      <c r="H94" s="40"/>
      <c r="I94" s="40"/>
      <c r="J94" s="40"/>
      <c r="K94" s="40"/>
    </row>
    <row r="95" spans="1:16" ht="6" customHeight="1" x14ac:dyDescent="0.25">
      <c r="A95" s="41" t="s">
        <v>111</v>
      </c>
      <c r="B95" s="41"/>
      <c r="C95" s="3"/>
      <c r="D95" s="3"/>
      <c r="E95" s="3"/>
      <c r="F95" s="3"/>
      <c r="G95" s="3"/>
      <c r="H95" s="40"/>
      <c r="I95" s="40"/>
      <c r="J95" s="40"/>
      <c r="K95" s="40"/>
    </row>
    <row r="96" spans="1:16" ht="24" customHeight="1" x14ac:dyDescent="0.25">
      <c r="A96" s="3"/>
      <c r="B96" s="3"/>
      <c r="C96" s="3"/>
      <c r="D96" s="3"/>
      <c r="E96" s="32"/>
      <c r="F96" s="3"/>
      <c r="G96" s="3"/>
      <c r="H96" s="37" t="s">
        <v>112</v>
      </c>
      <c r="I96" s="37"/>
      <c r="J96" s="37"/>
      <c r="K96" s="37"/>
    </row>
    <row r="97" spans="1:11" ht="31.35" customHeight="1" x14ac:dyDescent="0.2">
      <c r="A97" s="3" t="s">
        <v>113</v>
      </c>
      <c r="B97" s="3"/>
      <c r="C97" s="3"/>
      <c r="D97" s="3"/>
      <c r="E97" s="30" t="s">
        <v>108</v>
      </c>
      <c r="F97" s="30"/>
      <c r="G97" s="31"/>
      <c r="H97" s="38" t="s">
        <v>109</v>
      </c>
      <c r="I97" s="38"/>
      <c r="J97" s="38"/>
      <c r="K97" s="38"/>
    </row>
    <row r="98" spans="1:11" ht="15.75" customHeight="1" x14ac:dyDescent="0.2">
      <c r="A98" s="33"/>
      <c r="B98" s="39" t="s">
        <v>114</v>
      </c>
      <c r="C98" s="39"/>
      <c r="D98" s="39"/>
      <c r="E98" s="5"/>
      <c r="F98" s="5"/>
      <c r="G98" s="3"/>
      <c r="H98" s="40"/>
      <c r="I98" s="40"/>
      <c r="J98" s="40"/>
      <c r="K98" s="40"/>
    </row>
    <row r="99" spans="1:11" ht="18.75" customHeight="1" x14ac:dyDescent="0.2">
      <c r="A99" s="34"/>
      <c r="B99" s="35"/>
      <c r="C99" s="36"/>
      <c r="D99" s="36"/>
    </row>
    <row r="100" spans="1:11" ht="20.25" customHeight="1" x14ac:dyDescent="0.2"/>
    <row r="101" spans="1:11" ht="34.5" customHeight="1" x14ac:dyDescent="0.2"/>
  </sheetData>
  <mergeCells count="25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6:J36"/>
    <mergeCell ref="A37:K37"/>
    <mergeCell ref="B39:H39"/>
    <mergeCell ref="B40:H40"/>
    <mergeCell ref="A42:H42"/>
    <mergeCell ref="A43:I43"/>
    <mergeCell ref="A28:K28"/>
    <mergeCell ref="A29:K29"/>
    <mergeCell ref="B31:H31"/>
    <mergeCell ref="B32:H32"/>
    <mergeCell ref="B33:H33"/>
    <mergeCell ref="B34:H34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M47:N47"/>
    <mergeCell ref="O47:P47"/>
    <mergeCell ref="Q47:R47"/>
    <mergeCell ref="B48:C48"/>
    <mergeCell ref="D48:E48"/>
    <mergeCell ref="F48:G48"/>
    <mergeCell ref="H48:I48"/>
    <mergeCell ref="M48:N48"/>
    <mergeCell ref="O48:P48"/>
    <mergeCell ref="Q48:R48"/>
    <mergeCell ref="Q49:R49"/>
    <mergeCell ref="M50:N50"/>
    <mergeCell ref="O50:P50"/>
    <mergeCell ref="Q50:R50"/>
    <mergeCell ref="A51:H51"/>
    <mergeCell ref="M51:N51"/>
    <mergeCell ref="O51:P51"/>
    <mergeCell ref="Q51:R51"/>
    <mergeCell ref="A49:C49"/>
    <mergeCell ref="D49:E49"/>
    <mergeCell ref="F49:G49"/>
    <mergeCell ref="H49:I49"/>
    <mergeCell ref="M49:N49"/>
    <mergeCell ref="O49:P49"/>
    <mergeCell ref="A52:I52"/>
    <mergeCell ref="M52:N52"/>
    <mergeCell ref="O52:P52"/>
    <mergeCell ref="Q52:R52"/>
    <mergeCell ref="A53:C53"/>
    <mergeCell ref="D53:E53"/>
    <mergeCell ref="F53:G53"/>
    <mergeCell ref="H53:I53"/>
    <mergeCell ref="M53:N53"/>
    <mergeCell ref="O53:P53"/>
    <mergeCell ref="A56:C56"/>
    <mergeCell ref="D56:E56"/>
    <mergeCell ref="F56:G56"/>
    <mergeCell ref="H56:I56"/>
    <mergeCell ref="A58:H58"/>
    <mergeCell ref="D59:E59"/>
    <mergeCell ref="F59:G59"/>
    <mergeCell ref="H59:I59"/>
    <mergeCell ref="Q53:R53"/>
    <mergeCell ref="A54:C54"/>
    <mergeCell ref="D54:E54"/>
    <mergeCell ref="F54:G54"/>
    <mergeCell ref="H54:I54"/>
    <mergeCell ref="A55:C55"/>
    <mergeCell ref="D55:E55"/>
    <mergeCell ref="F55:G55"/>
    <mergeCell ref="H55:I55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4:E74"/>
    <mergeCell ref="F74:G74"/>
    <mergeCell ref="H74:I74"/>
    <mergeCell ref="J74:K74"/>
    <mergeCell ref="L74:M74"/>
    <mergeCell ref="D75:E75"/>
    <mergeCell ref="F75:G75"/>
    <mergeCell ref="H75:I75"/>
    <mergeCell ref="J75:K75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H96:K96"/>
    <mergeCell ref="H97:K97"/>
    <mergeCell ref="B98:D98"/>
    <mergeCell ref="H98:K98"/>
    <mergeCell ref="A92:B92"/>
    <mergeCell ref="H92:K92"/>
    <mergeCell ref="H93:K93"/>
    <mergeCell ref="A94:B94"/>
    <mergeCell ref="H94:K94"/>
    <mergeCell ref="A95:B95"/>
    <mergeCell ref="H95:K95"/>
  </mergeCells>
  <pageMargins left="0.62992125984251968" right="0.23622047244094491" top="0.35433070866141736" bottom="0.15748031496062992" header="0.31496062992125984" footer="0.31496062992125984"/>
  <pageSetup paperSize="9" scale="67" fitToHeight="4" orientation="landscape" r:id="rId1"/>
  <rowBreaks count="3" manualBreakCount="3">
    <brk id="19" max="10" man="1"/>
    <brk id="64" max="10" man="1"/>
    <brk id="8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 </vt:lpstr>
      <vt:lpstr>'0611141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2024-12-30T11:57:48Z</dcterms:created>
  <dcterms:modified xsi:type="dcterms:W3CDTF">2024-12-30T13:43:05Z</dcterms:modified>
</cp:coreProperties>
</file>