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0611\Освіта паспорт\"/>
    </mc:Choice>
  </mc:AlternateContent>
  <bookViews>
    <workbookView xWindow="435" yWindow="75" windowWidth="25245" windowHeight="9105"/>
  </bookViews>
  <sheets>
    <sheet name="0611091" sheetId="1" r:id="rId1"/>
  </sheets>
  <definedNames>
    <definedName name="_xlnm.Print_Area" localSheetId="0">'0611091'!$A$1:$L$130</definedName>
  </definedNames>
  <calcPr calcId="152511"/>
</workbook>
</file>

<file path=xl/calcChain.xml><?xml version="1.0" encoding="utf-8"?>
<calcChain xmlns="http://schemas.openxmlformats.org/spreadsheetml/2006/main">
  <c r="J122" i="1" l="1"/>
  <c r="J121" i="1"/>
  <c r="J120" i="1"/>
  <c r="H119" i="1"/>
  <c r="F119" i="1"/>
  <c r="H118" i="1"/>
  <c r="F118" i="1"/>
  <c r="F115" i="1"/>
  <c r="J115" i="1" s="1"/>
  <c r="J114" i="1"/>
  <c r="J113" i="1"/>
  <c r="H111" i="1"/>
  <c r="F111" i="1"/>
  <c r="J104" i="1"/>
  <c r="J103" i="1"/>
  <c r="J102" i="1"/>
  <c r="J100" i="1"/>
  <c r="F99" i="1"/>
  <c r="J99" i="1" s="1"/>
  <c r="J98" i="1"/>
  <c r="J97" i="1"/>
  <c r="J96" i="1"/>
  <c r="J95" i="1"/>
  <c r="J118" i="1" s="1"/>
  <c r="J94" i="1"/>
  <c r="J93" i="1"/>
  <c r="J92" i="1"/>
  <c r="J91" i="1"/>
  <c r="J90" i="1"/>
  <c r="F88" i="1"/>
  <c r="J88" i="1" s="1"/>
  <c r="J87" i="1"/>
  <c r="J86" i="1"/>
  <c r="J85" i="1"/>
  <c r="J84" i="1"/>
  <c r="J83" i="1"/>
  <c r="J82" i="1"/>
  <c r="J81" i="1"/>
  <c r="J80" i="1"/>
  <c r="F73" i="1"/>
  <c r="H73" i="1" s="1"/>
  <c r="H72" i="1"/>
  <c r="F64" i="1"/>
  <c r="H112" i="1" s="1"/>
  <c r="J112" i="1" s="1"/>
  <c r="F63" i="1"/>
  <c r="H63" i="1" s="1"/>
  <c r="H62" i="1"/>
  <c r="F61" i="1"/>
  <c r="D61" i="1"/>
  <c r="H61" i="1" s="1"/>
  <c r="F60" i="1"/>
  <c r="F65" i="1" s="1"/>
  <c r="F71" i="1" s="1"/>
  <c r="F74" i="1" s="1"/>
  <c r="D60" i="1"/>
  <c r="H60" i="1" s="1"/>
  <c r="J119" i="1" l="1"/>
  <c r="J111" i="1"/>
  <c r="F107" i="1"/>
  <c r="J107" i="1" s="1"/>
  <c r="H64" i="1"/>
  <c r="H65" i="1" s="1"/>
  <c r="D65" i="1"/>
  <c r="D71" i="1" s="1"/>
  <c r="D74" i="1" l="1"/>
  <c r="H71" i="1"/>
  <c r="H74" i="1" s="1"/>
  <c r="F106" i="1"/>
  <c r="J106" i="1" s="1"/>
</calcChain>
</file>

<file path=xl/sharedStrings.xml><?xml version="1.0" encoding="utf-8"?>
<sst xmlns="http://schemas.openxmlformats.org/spreadsheetml/2006/main" count="227" uniqueCount="150">
  <si>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</si>
  <si>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</si>
  <si>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</si>
  <si>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</si>
  <si>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</si>
  <si>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</si>
  <si>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</si>
  <si>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</si>
  <si>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</si>
  <si>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</si>
  <si>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</si>
  <si>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</si>
  <si>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</si>
  <si>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202 694 164,25 гривень, у тому числі загального фонду — 166 038 286,25 гривень та спеціального фонду — 36 655 878,00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</si>
  <si>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</si>
  <si>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</si>
  <si>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</si>
  <si>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</si>
  <si>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</si>
  <si>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</si>
  <si>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</si>
  <si>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</si>
  <si>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</si>
  <si>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</si>
  <si>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</si>
  <si>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</si>
  <si>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</si>
  <si>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 Кабінету Міністрів України від 28.12.2016 року  № 1047  «Про розміри стипендій у державних та комунальних закладах освіти, наукових установах»  (із змінами і доповненнями)</t>
  </si>
  <si>
    <t>Постанова Кабінету Міністрів України від 12.07.2004 року  № 1047  «Питання стипендіального забезпечення»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</si>
  <si>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</si>
  <si>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</si>
  <si>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</si>
  <si>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</si>
  <si>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</si>
  <si>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</si>
  <si>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</si>
  <si>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</si>
  <si>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</si>
  <si>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</si>
  <si>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</si>
  <si>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</si>
  <si>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26.04.2024 року № 80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</si>
  <si>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</si>
  <si>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05.07.2024 року № 85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</si>
  <si>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</si>
  <si>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</si>
  <si>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</si>
  <si>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</si>
  <si>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</si>
  <si>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</si>
  <si>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</si>
  <si>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</si>
  <si>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</si>
  <si>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</si>
  <si>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</si>
  <si>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</si>
  <si>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</si>
  <si>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</si>
  <si>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</si>
  <si>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</si>
  <si>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</si>
  <si>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</si>
  <si>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</si>
  <si>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</si>
  <si>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</si>
  <si>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</si>
  <si>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</si>
  <si>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</si>
  <si>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</si>
  <si>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 xml:space="preserve">Проведення капітальних ремонтів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</si>
  <si>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</si>
  <si>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</si>
  <si>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</si>
  <si>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
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</si>
  <si>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</si>
  <si>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</si>
  <si>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</si>
  <si>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</si>
  <si>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</si>
  <si>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</si>
  <si>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</si>
  <si>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</si>
  <si>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</si>
  <si>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</si>
  <si>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</si>
  <si>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</si>
  <si>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</si>
  <si>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умови оплати віднесених до педагогічного персоналу)</t>
  </si>
  <si>
    <t>майстрів виробничого навчання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</si>
  <si>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</si>
  <si>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</si>
  <si>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</si>
  <si>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</si>
  <si>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21.12.2023 року № 15</t>
  </si>
  <si>
    <t>Обсяг видатків за рахунок додаткової дотації, щодо компенсації оплати комунальних послуг, спожитих у будівлях (приміщеннях), в яких розміщено внутрішньо переміщених осіб на безоплатній основі у період воєнного стану</t>
  </si>
  <si>
    <t>Протокол від 26.04.2024 року № 80; протокол від 05.07.2024 року № 85; протокол від 19.07.2024 року № 86; рішення сесії від 17.10.24 року № 3</t>
  </si>
  <si>
    <t>продукту</t>
  </si>
  <si>
    <t>Кількість учнів (жінок/чоловіків)</t>
  </si>
  <si>
    <t>осіб</t>
  </si>
  <si>
    <t>Кількість учнів  (жінок/чоловіків) за професіями загальнодержавного значення</t>
  </si>
  <si>
    <t>Кількість пільгових категорій учнів (жінок/чоловіків)</t>
  </si>
  <si>
    <t>Кількість випускників (жінок/чоловіків)</t>
  </si>
  <si>
    <t xml:space="preserve">Звітність </t>
  </si>
  <si>
    <t>Кількість працевлаштованих випускників (жінок/чоловіків)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</si>
  <si>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</si>
  <si>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</si>
  <si>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</si>
  <si>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</si>
  <si>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</si>
  <si>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</si>
  <si>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</si>
  <si>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</si>
  <si>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буде проведений капітальний ремонт в тому числі виготовлення ПКД</t>
  </si>
  <si>
    <t>Рішення сесії від 16.08.2024 року № 6; рішення сесії від 17.10.24 року № 3</t>
  </si>
  <si>
    <t>Кількість закладів, у яких буде реалізовано громадські проєкти (Бюджет участі)</t>
  </si>
  <si>
    <t>Рішення сесії від 16.08.2024 року № 6</t>
  </si>
  <si>
    <t>Кількість закладів, в яких будуть проведені поточні ремонти</t>
  </si>
  <si>
    <t>Рішення сесії від 13.03.2024 року № 13; протокол від 26.04.2024 року № 80; рішення сесії від 16.08.2024 року № 6; рішення сесії від 17.10.2024 року № 3</t>
  </si>
  <si>
    <t>Кількість закладів, у будівлях (приміщеннях)  яких розміщено внутрішньо переміщені особи на безоплатній основі у період воєнного стану</t>
  </si>
  <si>
    <t>Кількість внутрішньо переміщених осіб, які розміщено в будівлях (приміщеннях) закладів</t>
  </si>
  <si>
    <t>ефективності</t>
  </si>
  <si>
    <t xml:space="preserve">Середні витрати на одного учня </t>
  </si>
  <si>
    <t xml:space="preserve">Середні витрати додаткової дотації, на одну внутрішньо переміщену особу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</si>
  <si>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</si>
  <si>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</si>
  <si>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</t>
  </si>
  <si>
    <t>Кількість учнів на одного  педагогічного працівника</t>
  </si>
  <si>
    <t xml:space="preserve">Середні витрати на проведення капітального ремонту одного закладу професійної (професійно-технічної) освіти </t>
  </si>
  <si>
    <t>Середні витрати на один заклад професійної (професійно-технічної) освіти  на реалізацію громадського проєкту (Бюджет участі)</t>
  </si>
  <si>
    <t>Середні витрати на один заклад професійної (професійно-технічної) освіти на проведення поточних ремонтів</t>
  </si>
  <si>
    <t>Середні витрати на один пункт обігріву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</si>
  <si>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</si>
  <si>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</si>
  <si>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</si>
  <si>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</si>
  <si>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</si>
  <si>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</si>
  <si>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</si>
  <si>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</si>
  <si>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</si>
  <si>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</si>
  <si>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</si>
  <si>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</si>
  <si>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</si>
  <si>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</si>
  <si>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</si>
  <si>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</si>
  <si>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</si>
  <si>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</si>
  <si>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01.11.2024 року № 222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</si>
</sst>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#,##0.00\ _₴"/>
    <numFmt numFmtId="167" formatCode="#,##0\ _₴"/>
    <numFmt numFmtId="168" formatCode="0.0"/>
  </numFmts>
  <fonts count="29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5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8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7" fontId="3" fillId="0" borderId="7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7" xfId="1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7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7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8" fontId="3" fillId="0" borderId="2" xfId="0" applyNumberFormat="1" applyFont="1" applyFill="1" applyBorder="1" applyAlignment="1">
      <alignment horizontal="center" vertical="center" wrapText="1" shrinkToFi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8" fontId="3" fillId="0" borderId="5" xfId="0" applyNumberFormat="1" applyFont="1" applyFill="1" applyBorder="1" applyAlignment="1">
      <alignment horizontal="center" vertical="center" wrapText="1" shrinkToFit="1"/>
    </xf>
    <xf numFmtId="168" fontId="3" fillId="0" borderId="7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8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  <pageSetUpPr fitToPage="1"/>
  </sheetPr>
  <dimension ref="A1:P131"/>
  <sheetViews>
    <sheetView tabSelected="1" view="pageBreakPreview" zoomScale="70" zoomScaleNormal="80" zoomScaleSheetLayoutView="70" workbookViewId="0">
      <selection activeCell="F121" sqref="F121:K121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47" t="s">
        <v>0</v>
      </c>
      <c r="H1" s="48"/>
      <c r="I1" s="48"/>
      <c r="J1" s="48"/>
      <c r="K1" s="48"/>
    </row>
    <row r="2" spans="1:12" ht="114" customHeight="1" x14ac:dyDescent="0.2">
      <c r="B2" s="2"/>
      <c r="C2" s="2"/>
      <c r="D2" s="2"/>
      <c r="E2" s="2"/>
      <c r="F2" s="2"/>
      <c r="G2" s="47" t="s">
        <v>149</v>
      </c>
      <c r="H2" s="47"/>
      <c r="I2" s="47"/>
      <c r="J2" s="47"/>
      <c r="K2" s="47"/>
    </row>
    <row r="3" spans="1:12" ht="35.450000000000003" customHeight="1" x14ac:dyDescent="0.2">
      <c r="A3" s="49" t="s">
        <v>1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2" ht="136.5" customHeight="1" x14ac:dyDescent="0.2">
      <c r="A4" s="3" t="s">
        <v>2</v>
      </c>
      <c r="B4" s="51" t="s">
        <v>3</v>
      </c>
      <c r="C4" s="51"/>
      <c r="D4" s="51"/>
      <c r="E4" s="51"/>
      <c r="F4" s="51"/>
      <c r="G4" s="52" t="s">
        <v>4</v>
      </c>
      <c r="H4" s="52"/>
      <c r="I4" s="52"/>
      <c r="J4" s="52"/>
      <c r="K4" s="52"/>
    </row>
    <row r="5" spans="1:12" ht="126" customHeight="1" x14ac:dyDescent="0.2">
      <c r="A5" s="4" t="s">
        <v>5</v>
      </c>
      <c r="B5" s="51" t="s">
        <v>6</v>
      </c>
      <c r="C5" s="51"/>
      <c r="D5" s="51"/>
      <c r="E5" s="51"/>
      <c r="F5" s="51"/>
      <c r="G5" s="51" t="s">
        <v>7</v>
      </c>
      <c r="H5" s="51"/>
      <c r="I5" s="51"/>
      <c r="J5" s="51"/>
      <c r="K5" s="51"/>
    </row>
    <row r="6" spans="1:12" ht="123.75" customHeight="1" x14ac:dyDescent="0.2">
      <c r="A6" s="4" t="s">
        <v>8</v>
      </c>
      <c r="B6" s="52" t="s">
        <v>9</v>
      </c>
      <c r="C6" s="51"/>
      <c r="D6" s="5" t="s">
        <v>10</v>
      </c>
      <c r="E6" s="55" t="s">
        <v>11</v>
      </c>
      <c r="F6" s="51"/>
      <c r="G6" s="52" t="s">
        <v>12</v>
      </c>
      <c r="H6" s="51"/>
      <c r="I6" s="51"/>
      <c r="J6" s="51"/>
      <c r="K6" s="51"/>
    </row>
    <row r="7" spans="1:12" ht="22.7" customHeight="1" x14ac:dyDescent="0.2">
      <c r="A7" s="54" t="s">
        <v>13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2" s="6" customFormat="1" ht="14.25" customHeight="1" x14ac:dyDescent="0.2">
      <c r="A8" s="54" t="s">
        <v>14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s="6" customFormat="1" ht="19.5" customHeight="1" x14ac:dyDescent="0.2">
      <c r="A9" s="53" t="s">
        <v>15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2" s="6" customFormat="1" ht="15.75" customHeight="1" x14ac:dyDescent="0.2">
      <c r="A10" s="53" t="s">
        <v>16</v>
      </c>
      <c r="B10" s="53"/>
      <c r="C10" s="53"/>
      <c r="D10" s="53"/>
      <c r="E10" s="53"/>
      <c r="F10" s="53"/>
      <c r="G10" s="53"/>
      <c r="H10" s="53"/>
      <c r="I10" s="53"/>
      <c r="J10" s="7"/>
      <c r="K10" s="7"/>
    </row>
    <row r="11" spans="1:12" s="6" customFormat="1" ht="18.75" customHeight="1" x14ac:dyDescent="0.2">
      <c r="A11" s="53" t="s">
        <v>17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2" s="6" customFormat="1" ht="19.149999999999999" customHeight="1" x14ac:dyDescent="0.2">
      <c r="A12" s="53" t="s">
        <v>18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</row>
    <row r="13" spans="1:12" s="6" customFormat="1" ht="23.1" customHeight="1" x14ac:dyDescent="0.2">
      <c r="A13" s="53" t="s">
        <v>19</v>
      </c>
      <c r="B13" s="54"/>
      <c r="C13" s="54"/>
      <c r="D13" s="54"/>
      <c r="E13" s="54"/>
      <c r="F13" s="54"/>
      <c r="G13" s="54"/>
      <c r="H13" s="54"/>
      <c r="I13" s="54"/>
      <c r="J13" s="54"/>
      <c r="K13" s="54"/>
    </row>
    <row r="14" spans="1:12" s="6" customFormat="1" ht="23.1" customHeight="1" x14ac:dyDescent="0.2">
      <c r="A14" s="53" t="s">
        <v>20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2" s="6" customFormat="1" ht="19.7" customHeight="1" x14ac:dyDescent="0.2">
      <c r="A15" s="53" t="s">
        <v>21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2" s="6" customFormat="1" ht="24.4" customHeight="1" x14ac:dyDescent="0.2">
      <c r="A16" s="53" t="s">
        <v>22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</row>
    <row r="17" spans="1:11" s="6" customFormat="1" ht="24.4" customHeight="1" x14ac:dyDescent="0.2">
      <c r="A17" s="53" t="s">
        <v>23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</row>
    <row r="18" spans="1:11" s="6" customFormat="1" ht="33.75" customHeight="1" x14ac:dyDescent="0.2">
      <c r="A18" s="56" t="s">
        <v>24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</row>
    <row r="19" spans="1:11" s="6" customFormat="1" ht="21.75" customHeight="1" x14ac:dyDescent="0.2">
      <c r="A19" s="56" t="s">
        <v>25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s="6" customFormat="1" ht="37.35" customHeight="1" x14ac:dyDescent="0.2">
      <c r="A20" s="53" t="s">
        <v>26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</row>
    <row r="21" spans="1:11" s="6" customFormat="1" ht="19.149999999999999" customHeight="1" x14ac:dyDescent="0.2">
      <c r="A21" s="53" t="s">
        <v>27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s="6" customFormat="1" ht="19.149999999999999" customHeight="1" x14ac:dyDescent="0.2">
      <c r="A22" s="53" t="s">
        <v>28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</row>
    <row r="23" spans="1:11" s="6" customFormat="1" ht="37.5" customHeight="1" x14ac:dyDescent="0.2">
      <c r="A23" s="56" t="s">
        <v>29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</row>
    <row r="24" spans="1:11" s="6" customFormat="1" ht="20.25" customHeight="1" x14ac:dyDescent="0.2">
      <c r="A24" s="53" t="s">
        <v>30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</row>
    <row r="25" spans="1:11" s="6" customFormat="1" ht="32.450000000000003" customHeight="1" x14ac:dyDescent="0.2">
      <c r="A25" s="56" t="s">
        <v>31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</row>
    <row r="26" spans="1:11" s="6" customFormat="1" ht="32.450000000000003" customHeight="1" x14ac:dyDescent="0.2">
      <c r="A26" s="53" t="s">
        <v>32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1" s="6" customFormat="1" ht="32.450000000000003" customHeight="1" x14ac:dyDescent="0.2">
      <c r="A27" s="53" t="s">
        <v>33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</row>
    <row r="28" spans="1:11" s="6" customFormat="1" ht="24.4" customHeight="1" x14ac:dyDescent="0.2">
      <c r="A28" s="53" t="s">
        <v>34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</row>
    <row r="29" spans="1:11" s="6" customFormat="1" ht="32.450000000000003" customHeight="1" x14ac:dyDescent="0.2">
      <c r="A29" s="53" t="s">
        <v>35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s="6" customFormat="1" ht="54.75" customHeight="1" x14ac:dyDescent="0.2">
      <c r="A30" s="53" t="s">
        <v>36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s="6" customFormat="1" ht="17.100000000000001" customHeight="1" x14ac:dyDescent="0.2">
      <c r="A31" s="53" t="s">
        <v>37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</row>
    <row r="32" spans="1:11" s="6" customFormat="1" ht="21.75" customHeight="1" x14ac:dyDescent="0.2">
      <c r="A32" s="53" t="s">
        <v>38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</row>
    <row r="33" spans="1:11" s="6" customFormat="1" ht="21.75" customHeight="1" x14ac:dyDescent="0.2">
      <c r="A33" s="53" t="s">
        <v>39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s="6" customFormat="1" ht="21.75" customHeight="1" x14ac:dyDescent="0.2">
      <c r="A34" s="60" t="s">
        <v>40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s="6" customFormat="1" ht="21.75" customHeight="1" x14ac:dyDescent="0.2">
      <c r="A35" s="53" t="s">
        <v>41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</row>
    <row r="36" spans="1:11" s="6" customFormat="1" ht="19.149999999999999" customHeight="1" x14ac:dyDescent="0.2">
      <c r="A36" s="60" t="s">
        <v>42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</row>
    <row r="37" spans="1:11" s="6" customFormat="1" ht="19.149999999999999" customHeight="1" x14ac:dyDescent="0.2">
      <c r="A37" s="53" t="s">
        <v>43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s="6" customFormat="1" ht="21.2" customHeight="1" x14ac:dyDescent="0.2">
      <c r="A38" s="53" t="s">
        <v>44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</row>
    <row r="39" spans="1:11" s="6" customFormat="1" ht="21.2" customHeight="1" x14ac:dyDescent="0.2">
      <c r="A39" s="60" t="s">
        <v>45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</row>
    <row r="40" spans="1:11" s="6" customFormat="1" ht="21.2" customHeight="1" x14ac:dyDescent="0.2">
      <c r="A40" s="60" t="s">
        <v>46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</row>
    <row r="41" spans="1:11" ht="19.5" customHeight="1" x14ac:dyDescent="0.2">
      <c r="A41" s="54" t="s">
        <v>47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 ht="8.1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18.399999999999999" customHeight="1" x14ac:dyDescent="0.2">
      <c r="A43" s="8" t="s">
        <v>48</v>
      </c>
      <c r="B43" s="62" t="s">
        <v>49</v>
      </c>
      <c r="C43" s="62"/>
      <c r="D43" s="62"/>
      <c r="E43" s="62"/>
      <c r="F43" s="62"/>
      <c r="G43" s="62"/>
      <c r="H43" s="62"/>
      <c r="I43" s="9"/>
      <c r="J43" s="9"/>
      <c r="K43" s="9"/>
    </row>
    <row r="44" spans="1:11" ht="51" customHeight="1" x14ac:dyDescent="0.2">
      <c r="A44" s="10">
        <v>1</v>
      </c>
      <c r="B44" s="66" t="s">
        <v>50</v>
      </c>
      <c r="C44" s="66"/>
      <c r="D44" s="66"/>
      <c r="E44" s="66"/>
      <c r="F44" s="66"/>
      <c r="G44" s="66"/>
      <c r="H44" s="66"/>
      <c r="I44" s="9"/>
      <c r="J44" s="9"/>
      <c r="K44" s="9"/>
    </row>
    <row r="45" spans="1:11" ht="20.45" customHeight="1" x14ac:dyDescent="0.2">
      <c r="A45" s="11">
        <v>2</v>
      </c>
      <c r="B45" s="61" t="s">
        <v>51</v>
      </c>
      <c r="C45" s="61"/>
      <c r="D45" s="61"/>
      <c r="E45" s="61"/>
      <c r="F45" s="61"/>
      <c r="G45" s="61"/>
      <c r="H45" s="61"/>
      <c r="I45" s="9"/>
      <c r="J45" s="9"/>
      <c r="K45" s="9"/>
    </row>
    <row r="46" spans="1:11" ht="36.75" customHeight="1" x14ac:dyDescent="0.2">
      <c r="A46" s="11">
        <v>3</v>
      </c>
      <c r="B46" s="63" t="s">
        <v>52</v>
      </c>
      <c r="C46" s="64"/>
      <c r="D46" s="64"/>
      <c r="E46" s="64"/>
      <c r="F46" s="64"/>
      <c r="G46" s="64"/>
      <c r="H46" s="65"/>
      <c r="I46" s="9"/>
      <c r="J46" s="9"/>
      <c r="K46" s="9"/>
    </row>
    <row r="47" spans="1:11" ht="19.7" customHeight="1" x14ac:dyDescent="0.2">
      <c r="A47" s="11">
        <v>4</v>
      </c>
      <c r="B47" s="61" t="s">
        <v>53</v>
      </c>
      <c r="C47" s="61"/>
      <c r="D47" s="61"/>
      <c r="E47" s="61"/>
      <c r="F47" s="61"/>
      <c r="G47" s="61"/>
      <c r="H47" s="61"/>
      <c r="I47" s="9"/>
      <c r="J47" s="9"/>
      <c r="K47" s="9"/>
    </row>
    <row r="48" spans="1:11" ht="6.75" customHeight="1" x14ac:dyDescent="0.2">
      <c r="A48" s="12"/>
      <c r="B48" s="3"/>
      <c r="C48" s="3"/>
      <c r="D48" s="3"/>
      <c r="E48" s="3"/>
      <c r="F48" s="3"/>
      <c r="G48" s="3"/>
      <c r="H48" s="3"/>
      <c r="I48" s="9"/>
      <c r="J48" s="9"/>
      <c r="K48" s="9"/>
    </row>
    <row r="49" spans="1:14" ht="19.5" customHeight="1" x14ac:dyDescent="0.2">
      <c r="A49" s="54" t="s">
        <v>54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4" ht="6" customHeight="1" x14ac:dyDescent="0.2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4" ht="21.2" customHeight="1" x14ac:dyDescent="0.2">
      <c r="A51" s="54" t="s">
        <v>55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</row>
    <row r="52" spans="1:14" ht="1.3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4" ht="20.25" customHeight="1" x14ac:dyDescent="0.2">
      <c r="A53" s="8" t="s">
        <v>48</v>
      </c>
      <c r="B53" s="62" t="s">
        <v>56</v>
      </c>
      <c r="C53" s="62"/>
      <c r="D53" s="62"/>
      <c r="E53" s="62"/>
      <c r="F53" s="62"/>
      <c r="G53" s="62"/>
      <c r="H53" s="62"/>
      <c r="I53" s="9"/>
      <c r="J53" s="9"/>
      <c r="K53" s="9"/>
    </row>
    <row r="54" spans="1:14" ht="48.75" customHeight="1" x14ac:dyDescent="0.2">
      <c r="A54" s="13">
        <v>1</v>
      </c>
      <c r="B54" s="63" t="s">
        <v>57</v>
      </c>
      <c r="C54" s="64"/>
      <c r="D54" s="64"/>
      <c r="E54" s="64"/>
      <c r="F54" s="64"/>
      <c r="G54" s="64"/>
      <c r="H54" s="65"/>
      <c r="I54" s="9"/>
      <c r="J54" s="9"/>
      <c r="K54" s="9"/>
    </row>
    <row r="55" spans="1:14" ht="35.450000000000003" customHeight="1" x14ac:dyDescent="0.2">
      <c r="A55" s="14">
        <v>2</v>
      </c>
      <c r="B55" s="63" t="s">
        <v>58</v>
      </c>
      <c r="C55" s="64"/>
      <c r="D55" s="64"/>
      <c r="E55" s="64"/>
      <c r="F55" s="64"/>
      <c r="G55" s="64"/>
      <c r="H55" s="65"/>
      <c r="I55" s="9"/>
      <c r="J55" s="9"/>
      <c r="K55" s="9"/>
    </row>
    <row r="56" spans="1:14" ht="15.75" x14ac:dyDescent="0.2">
      <c r="A56" s="54" t="s">
        <v>59</v>
      </c>
      <c r="B56" s="54"/>
      <c r="C56" s="54"/>
      <c r="D56" s="54"/>
      <c r="E56" s="54"/>
      <c r="F56" s="54"/>
      <c r="G56" s="54"/>
      <c r="H56" s="54"/>
      <c r="I56" s="9"/>
      <c r="J56" s="9"/>
      <c r="K56" s="9"/>
    </row>
    <row r="57" spans="1:14" s="15" customFormat="1" ht="16.5" customHeight="1" x14ac:dyDescent="0.2">
      <c r="A57" s="70" t="s">
        <v>60</v>
      </c>
      <c r="B57" s="70"/>
      <c r="C57" s="70"/>
      <c r="D57" s="70"/>
      <c r="E57" s="70"/>
      <c r="F57" s="70"/>
      <c r="G57" s="70"/>
      <c r="H57" s="70"/>
      <c r="I57" s="70"/>
      <c r="J57" s="4"/>
      <c r="K57" s="4"/>
    </row>
    <row r="58" spans="1:14" ht="15.75" x14ac:dyDescent="0.2">
      <c r="A58" s="16" t="s">
        <v>48</v>
      </c>
      <c r="B58" s="62" t="s">
        <v>61</v>
      </c>
      <c r="C58" s="62"/>
      <c r="D58" s="62" t="s">
        <v>62</v>
      </c>
      <c r="E58" s="62"/>
      <c r="F58" s="62" t="s">
        <v>63</v>
      </c>
      <c r="G58" s="62"/>
      <c r="H58" s="62" t="s">
        <v>64</v>
      </c>
      <c r="I58" s="62"/>
      <c r="J58" s="17"/>
      <c r="K58" s="18"/>
    </row>
    <row r="59" spans="1:14" ht="17.649999999999999" customHeight="1" x14ac:dyDescent="0.2">
      <c r="A59" s="19">
        <v>1</v>
      </c>
      <c r="B59" s="67">
        <v>2</v>
      </c>
      <c r="C59" s="67"/>
      <c r="D59" s="67">
        <v>3</v>
      </c>
      <c r="E59" s="67"/>
      <c r="F59" s="67">
        <v>4</v>
      </c>
      <c r="G59" s="67"/>
      <c r="H59" s="67">
        <v>6</v>
      </c>
      <c r="I59" s="67"/>
      <c r="J59" s="20"/>
      <c r="K59" s="9"/>
    </row>
    <row r="60" spans="1:14" ht="32.25" customHeight="1" x14ac:dyDescent="0.2">
      <c r="A60" s="21">
        <v>1</v>
      </c>
      <c r="B60" s="61" t="s">
        <v>65</v>
      </c>
      <c r="C60" s="61"/>
      <c r="D60" s="68">
        <f>161700426+365862+100000+133727.51+60257.19+27737.76-436710+97083.43+67575.79-47550-49533.43</f>
        <v>162018876.24999997</v>
      </c>
      <c r="E60" s="68"/>
      <c r="F60" s="69">
        <f>33366110+97451-120000+2000</f>
        <v>33345561</v>
      </c>
      <c r="G60" s="69"/>
      <c r="H60" s="69">
        <f t="shared" ref="H60:H64" si="0">D60+F60</f>
        <v>195364437.24999997</v>
      </c>
      <c r="I60" s="69"/>
      <c r="J60" s="22"/>
      <c r="K60" s="9"/>
      <c r="N60" s="23"/>
    </row>
    <row r="61" spans="1:14" ht="17.649999999999999" customHeight="1" x14ac:dyDescent="0.2">
      <c r="A61" s="21">
        <v>2</v>
      </c>
      <c r="B61" s="61" t="s">
        <v>66</v>
      </c>
      <c r="C61" s="61"/>
      <c r="D61" s="68">
        <f>4069410-100000</f>
        <v>3969410</v>
      </c>
      <c r="E61" s="68"/>
      <c r="F61" s="69">
        <f>1441950-97451-2000</f>
        <v>1342499</v>
      </c>
      <c r="G61" s="69"/>
      <c r="H61" s="69">
        <f t="shared" si="0"/>
        <v>5311909</v>
      </c>
      <c r="I61" s="69"/>
      <c r="J61" s="22"/>
      <c r="K61" s="9"/>
    </row>
    <row r="62" spans="1:14" ht="23.1" customHeight="1" x14ac:dyDescent="0.2">
      <c r="A62" s="21">
        <v>3</v>
      </c>
      <c r="B62" s="61" t="s">
        <v>67</v>
      </c>
      <c r="C62" s="61"/>
      <c r="D62" s="68">
        <v>50000</v>
      </c>
      <c r="E62" s="68"/>
      <c r="F62" s="69">
        <v>0</v>
      </c>
      <c r="G62" s="69"/>
      <c r="H62" s="69">
        <f t="shared" si="0"/>
        <v>50000</v>
      </c>
      <c r="I62" s="69"/>
      <c r="J62" s="22"/>
      <c r="K62" s="9"/>
    </row>
    <row r="63" spans="1:14" ht="36" customHeight="1" x14ac:dyDescent="0.2">
      <c r="A63" s="21">
        <v>4</v>
      </c>
      <c r="B63" s="63" t="s">
        <v>68</v>
      </c>
      <c r="C63" s="65"/>
      <c r="D63" s="68">
        <v>0</v>
      </c>
      <c r="E63" s="68"/>
      <c r="F63" s="69">
        <f>530000+120000+320808</f>
        <v>970808</v>
      </c>
      <c r="G63" s="69"/>
      <c r="H63" s="69">
        <f t="shared" si="0"/>
        <v>970808</v>
      </c>
      <c r="I63" s="69"/>
      <c r="J63" s="22"/>
      <c r="K63" s="9"/>
    </row>
    <row r="64" spans="1:14" ht="26.45" customHeight="1" x14ac:dyDescent="0.2">
      <c r="A64" s="21">
        <v>5</v>
      </c>
      <c r="B64" s="63" t="s">
        <v>69</v>
      </c>
      <c r="C64" s="65"/>
      <c r="D64" s="68">
        <v>0</v>
      </c>
      <c r="E64" s="68"/>
      <c r="F64" s="69">
        <f>962010+35000</f>
        <v>997010</v>
      </c>
      <c r="G64" s="69"/>
      <c r="H64" s="69">
        <f t="shared" si="0"/>
        <v>997010</v>
      </c>
      <c r="I64" s="69"/>
      <c r="J64" s="22"/>
      <c r="K64" s="9"/>
    </row>
    <row r="65" spans="1:16" ht="15.75" x14ac:dyDescent="0.2">
      <c r="A65" s="71" t="s">
        <v>70</v>
      </c>
      <c r="B65" s="71"/>
      <c r="C65" s="71"/>
      <c r="D65" s="69">
        <f>SUM(D60:D64)</f>
        <v>166038286.24999997</v>
      </c>
      <c r="E65" s="69"/>
      <c r="F65" s="69">
        <f t="shared" ref="F65" si="1">SUM(F60:F64)</f>
        <v>36655878</v>
      </c>
      <c r="G65" s="69"/>
      <c r="H65" s="69">
        <f t="shared" ref="H65" si="2">SUM(H60:H64)</f>
        <v>202694164.24999997</v>
      </c>
      <c r="I65" s="69"/>
      <c r="J65" s="9"/>
      <c r="K65" s="9"/>
      <c r="N65" s="24"/>
      <c r="O65" s="24"/>
      <c r="P65" s="24"/>
    </row>
    <row r="66" spans="1:16" ht="15.75" customHeight="1" x14ac:dyDescent="0.2">
      <c r="A66" s="9"/>
      <c r="B66" s="3"/>
      <c r="C66" s="9"/>
      <c r="D66" s="25"/>
      <c r="E66" s="25"/>
      <c r="F66" s="25"/>
      <c r="G66" s="25"/>
      <c r="H66" s="25"/>
      <c r="I66" s="25"/>
      <c r="J66" s="9"/>
      <c r="K66" s="9"/>
      <c r="N66" s="24"/>
      <c r="O66" s="24"/>
      <c r="P66" s="24"/>
    </row>
    <row r="67" spans="1:16" ht="16.5" customHeight="1" x14ac:dyDescent="0.2">
      <c r="A67" s="54" t="s">
        <v>71</v>
      </c>
      <c r="B67" s="54"/>
      <c r="C67" s="54"/>
      <c r="D67" s="54"/>
      <c r="E67" s="54"/>
      <c r="F67" s="54"/>
      <c r="G67" s="54"/>
      <c r="H67" s="54"/>
      <c r="I67" s="9"/>
      <c r="J67" s="9"/>
      <c r="K67" s="9"/>
      <c r="N67" s="24"/>
      <c r="O67" s="24"/>
      <c r="P67" s="24"/>
    </row>
    <row r="68" spans="1:16" ht="16.5" customHeight="1" x14ac:dyDescent="0.2">
      <c r="A68" s="70" t="s">
        <v>60</v>
      </c>
      <c r="B68" s="70"/>
      <c r="C68" s="70"/>
      <c r="D68" s="70"/>
      <c r="E68" s="70"/>
      <c r="F68" s="70"/>
      <c r="G68" s="70"/>
      <c r="H68" s="70"/>
      <c r="I68" s="70"/>
      <c r="J68" s="4"/>
      <c r="K68" s="4"/>
      <c r="N68" s="24"/>
      <c r="O68" s="24"/>
      <c r="P68" s="24"/>
    </row>
    <row r="69" spans="1:16" ht="16.5" customHeight="1" x14ac:dyDescent="0.2">
      <c r="A69" s="62" t="s">
        <v>72</v>
      </c>
      <c r="B69" s="62"/>
      <c r="C69" s="62"/>
      <c r="D69" s="62" t="s">
        <v>62</v>
      </c>
      <c r="E69" s="62"/>
      <c r="F69" s="62" t="s">
        <v>63</v>
      </c>
      <c r="G69" s="62"/>
      <c r="H69" s="62" t="s">
        <v>64</v>
      </c>
      <c r="I69" s="62"/>
      <c r="J69" s="9"/>
      <c r="K69" s="9"/>
    </row>
    <row r="70" spans="1:16" ht="17.100000000000001" customHeight="1" x14ac:dyDescent="0.2">
      <c r="A70" s="67">
        <v>1</v>
      </c>
      <c r="B70" s="67"/>
      <c r="C70" s="67"/>
      <c r="D70" s="67">
        <v>2</v>
      </c>
      <c r="E70" s="67"/>
      <c r="F70" s="67">
        <v>3</v>
      </c>
      <c r="G70" s="67"/>
      <c r="H70" s="67">
        <v>4</v>
      </c>
      <c r="I70" s="67"/>
      <c r="J70" s="9"/>
      <c r="K70" s="9"/>
    </row>
    <row r="71" spans="1:16" ht="47.65" customHeight="1" x14ac:dyDescent="0.2">
      <c r="A71" s="63" t="s">
        <v>73</v>
      </c>
      <c r="B71" s="64"/>
      <c r="C71" s="65"/>
      <c r="D71" s="72">
        <f>D65-D73-26316</f>
        <v>165961970.24999997</v>
      </c>
      <c r="E71" s="72"/>
      <c r="F71" s="72">
        <f>F65-320808</f>
        <v>36335070</v>
      </c>
      <c r="G71" s="72"/>
      <c r="H71" s="72">
        <f>D71+F71</f>
        <v>202297040.24999997</v>
      </c>
      <c r="I71" s="72"/>
      <c r="J71" s="9"/>
      <c r="K71" s="9"/>
      <c r="O71" s="23"/>
    </row>
    <row r="72" spans="1:16" ht="40.700000000000003" customHeight="1" x14ac:dyDescent="0.2">
      <c r="A72" s="63" t="s">
        <v>74</v>
      </c>
      <c r="B72" s="64"/>
      <c r="C72" s="65"/>
      <c r="D72" s="72">
        <v>26316</v>
      </c>
      <c r="E72" s="72"/>
      <c r="F72" s="72">
        <v>320808</v>
      </c>
      <c r="G72" s="72"/>
      <c r="H72" s="72">
        <f>D72+F72</f>
        <v>347124</v>
      </c>
      <c r="I72" s="72"/>
      <c r="J72" s="9"/>
      <c r="K72" s="9"/>
      <c r="O72" s="23"/>
    </row>
    <row r="73" spans="1:16" ht="67.900000000000006" customHeight="1" x14ac:dyDescent="0.2">
      <c r="A73" s="63" t="s">
        <v>75</v>
      </c>
      <c r="B73" s="64"/>
      <c r="C73" s="65"/>
      <c r="D73" s="72">
        <v>50000</v>
      </c>
      <c r="E73" s="72"/>
      <c r="F73" s="72">
        <f>F66</f>
        <v>0</v>
      </c>
      <c r="G73" s="72"/>
      <c r="H73" s="72">
        <f>D73+F73</f>
        <v>50000</v>
      </c>
      <c r="I73" s="72"/>
      <c r="J73" s="9"/>
      <c r="K73" s="9"/>
      <c r="O73" s="23"/>
    </row>
    <row r="74" spans="1:16" ht="20.45" customHeight="1" x14ac:dyDescent="0.2">
      <c r="A74" s="73" t="s">
        <v>70</v>
      </c>
      <c r="B74" s="74"/>
      <c r="C74" s="74"/>
      <c r="D74" s="75">
        <f>SUM(D71:D73)</f>
        <v>166038286.24999997</v>
      </c>
      <c r="E74" s="75"/>
      <c r="F74" s="75">
        <f t="shared" ref="F74" si="3">SUM(F71:F73)</f>
        <v>36655878</v>
      </c>
      <c r="G74" s="75"/>
      <c r="H74" s="75">
        <f t="shared" ref="H74" si="4">SUM(H71:H73)</f>
        <v>202694164.24999997</v>
      </c>
      <c r="I74" s="75"/>
      <c r="J74" s="9"/>
      <c r="K74" s="9"/>
    </row>
    <row r="75" spans="1:16" ht="10.5" customHeight="1" x14ac:dyDescent="0.2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6" ht="22.7" customHeight="1" x14ac:dyDescent="0.2">
      <c r="A76" s="54" t="s">
        <v>76</v>
      </c>
      <c r="B76" s="54"/>
      <c r="C76" s="54"/>
      <c r="D76" s="54"/>
      <c r="E76" s="54"/>
      <c r="F76" s="54"/>
      <c r="G76" s="54"/>
      <c r="H76" s="54"/>
      <c r="I76" s="9"/>
      <c r="J76" s="9"/>
      <c r="K76" s="9"/>
    </row>
    <row r="77" spans="1:16" s="15" customFormat="1" ht="29.25" customHeight="1" x14ac:dyDescent="0.2">
      <c r="A77" s="16" t="s">
        <v>48</v>
      </c>
      <c r="B77" s="16" t="s">
        <v>77</v>
      </c>
      <c r="C77" s="16" t="s">
        <v>78</v>
      </c>
      <c r="D77" s="62" t="s">
        <v>79</v>
      </c>
      <c r="E77" s="62"/>
      <c r="F77" s="62" t="s">
        <v>62</v>
      </c>
      <c r="G77" s="62"/>
      <c r="H77" s="62" t="s">
        <v>63</v>
      </c>
      <c r="I77" s="62"/>
      <c r="J77" s="62" t="s">
        <v>64</v>
      </c>
      <c r="K77" s="62"/>
    </row>
    <row r="78" spans="1:16" ht="21.95" customHeight="1" x14ac:dyDescent="0.2">
      <c r="A78" s="19">
        <v>1</v>
      </c>
      <c r="B78" s="19">
        <v>2</v>
      </c>
      <c r="C78" s="19">
        <v>3</v>
      </c>
      <c r="D78" s="67">
        <v>4</v>
      </c>
      <c r="E78" s="67"/>
      <c r="F78" s="67">
        <v>5</v>
      </c>
      <c r="G78" s="67"/>
      <c r="H78" s="67">
        <v>6</v>
      </c>
      <c r="I78" s="67"/>
      <c r="J78" s="67">
        <v>7</v>
      </c>
      <c r="K78" s="76"/>
    </row>
    <row r="79" spans="1:16" ht="19.5" customHeight="1" x14ac:dyDescent="0.2">
      <c r="A79" s="21">
        <v>1</v>
      </c>
      <c r="B79" s="26" t="s">
        <v>80</v>
      </c>
      <c r="C79" s="27"/>
      <c r="D79" s="76"/>
      <c r="E79" s="76"/>
      <c r="F79" s="76"/>
      <c r="G79" s="76"/>
      <c r="H79" s="76"/>
      <c r="I79" s="76"/>
      <c r="J79" s="76"/>
      <c r="K79" s="76"/>
    </row>
    <row r="80" spans="1:16" ht="23.25" customHeight="1" x14ac:dyDescent="0.2">
      <c r="A80" s="28"/>
      <c r="B80" s="29" t="s">
        <v>81</v>
      </c>
      <c r="C80" s="29" t="s">
        <v>82</v>
      </c>
      <c r="D80" s="61" t="s">
        <v>83</v>
      </c>
      <c r="E80" s="61"/>
      <c r="F80" s="78">
        <v>6</v>
      </c>
      <c r="G80" s="78"/>
      <c r="H80" s="76"/>
      <c r="I80" s="76"/>
      <c r="J80" s="78">
        <f t="shared" ref="J80:J88" si="5">F80+H80</f>
        <v>6</v>
      </c>
      <c r="K80" s="78"/>
    </row>
    <row r="81" spans="1:16" ht="38.85" customHeight="1" x14ac:dyDescent="0.2">
      <c r="A81" s="28"/>
      <c r="B81" s="30" t="s">
        <v>84</v>
      </c>
      <c r="C81" s="29" t="s">
        <v>82</v>
      </c>
      <c r="D81" s="61" t="s">
        <v>85</v>
      </c>
      <c r="E81" s="61"/>
      <c r="F81" s="77">
        <v>667.87</v>
      </c>
      <c r="G81" s="77"/>
      <c r="H81" s="77">
        <v>58.89</v>
      </c>
      <c r="I81" s="77"/>
      <c r="J81" s="77">
        <f t="shared" si="5"/>
        <v>726.76</v>
      </c>
      <c r="K81" s="77"/>
      <c r="N81" s="31"/>
    </row>
    <row r="82" spans="1:16" ht="28.5" customHeight="1" x14ac:dyDescent="0.2">
      <c r="A82" s="28"/>
      <c r="B82" s="30" t="s">
        <v>86</v>
      </c>
      <c r="C82" s="29" t="s">
        <v>82</v>
      </c>
      <c r="D82" s="61" t="s">
        <v>85</v>
      </c>
      <c r="E82" s="61"/>
      <c r="F82" s="77">
        <v>149.37</v>
      </c>
      <c r="G82" s="77"/>
      <c r="H82" s="77">
        <v>10.39</v>
      </c>
      <c r="I82" s="77"/>
      <c r="J82" s="77">
        <f t="shared" si="5"/>
        <v>159.76</v>
      </c>
      <c r="K82" s="77"/>
      <c r="P82" s="31"/>
    </row>
    <row r="83" spans="1:16" ht="37.35" customHeight="1" x14ac:dyDescent="0.2">
      <c r="A83" s="28"/>
      <c r="B83" s="32" t="s">
        <v>87</v>
      </c>
      <c r="C83" s="29" t="s">
        <v>82</v>
      </c>
      <c r="D83" s="61" t="s">
        <v>85</v>
      </c>
      <c r="E83" s="61"/>
      <c r="F83" s="77">
        <v>99.5</v>
      </c>
      <c r="G83" s="77"/>
      <c r="H83" s="77">
        <v>4</v>
      </c>
      <c r="I83" s="77"/>
      <c r="J83" s="77">
        <f t="shared" si="5"/>
        <v>103.5</v>
      </c>
      <c r="K83" s="77"/>
      <c r="P83" s="31"/>
    </row>
    <row r="84" spans="1:16" ht="28.5" customHeight="1" x14ac:dyDescent="0.2">
      <c r="A84" s="28"/>
      <c r="B84" s="30" t="s">
        <v>88</v>
      </c>
      <c r="C84" s="29" t="s">
        <v>82</v>
      </c>
      <c r="D84" s="61" t="s">
        <v>85</v>
      </c>
      <c r="E84" s="61"/>
      <c r="F84" s="77">
        <v>188</v>
      </c>
      <c r="G84" s="77"/>
      <c r="H84" s="77">
        <v>27</v>
      </c>
      <c r="I84" s="77"/>
      <c r="J84" s="77">
        <f t="shared" si="5"/>
        <v>215</v>
      </c>
      <c r="K84" s="77"/>
      <c r="P84" s="31"/>
    </row>
    <row r="85" spans="1:16" ht="20.25" customHeight="1" x14ac:dyDescent="0.2">
      <c r="A85" s="28"/>
      <c r="B85" s="30" t="s">
        <v>89</v>
      </c>
      <c r="C85" s="29" t="s">
        <v>82</v>
      </c>
      <c r="D85" s="61" t="s">
        <v>85</v>
      </c>
      <c r="E85" s="61"/>
      <c r="F85" s="77">
        <v>99</v>
      </c>
      <c r="G85" s="77"/>
      <c r="H85" s="77">
        <v>4</v>
      </c>
      <c r="I85" s="77"/>
      <c r="J85" s="77">
        <f t="shared" si="5"/>
        <v>103</v>
      </c>
      <c r="K85" s="77"/>
    </row>
    <row r="86" spans="1:16" ht="23.25" customHeight="1" x14ac:dyDescent="0.2">
      <c r="A86" s="28"/>
      <c r="B86" s="30" t="s">
        <v>90</v>
      </c>
      <c r="C86" s="29" t="s">
        <v>82</v>
      </c>
      <c r="D86" s="61" t="s">
        <v>85</v>
      </c>
      <c r="E86" s="61"/>
      <c r="F86" s="77">
        <v>132</v>
      </c>
      <c r="G86" s="77"/>
      <c r="H86" s="77">
        <v>13.5</v>
      </c>
      <c r="I86" s="77"/>
      <c r="J86" s="77">
        <f t="shared" si="5"/>
        <v>145.5</v>
      </c>
      <c r="K86" s="77"/>
    </row>
    <row r="87" spans="1:16" ht="53.45" customHeight="1" x14ac:dyDescent="0.2">
      <c r="A87" s="28"/>
      <c r="B87" s="27" t="s">
        <v>91</v>
      </c>
      <c r="C87" s="29" t="s">
        <v>92</v>
      </c>
      <c r="D87" s="61" t="s">
        <v>93</v>
      </c>
      <c r="E87" s="61"/>
      <c r="F87" s="86">
        <v>50000</v>
      </c>
      <c r="G87" s="86"/>
      <c r="H87" s="86"/>
      <c r="I87" s="86"/>
      <c r="J87" s="86">
        <f t="shared" si="5"/>
        <v>50000</v>
      </c>
      <c r="K87" s="86"/>
    </row>
    <row r="88" spans="1:16" ht="86.25" customHeight="1" x14ac:dyDescent="0.2">
      <c r="A88" s="28"/>
      <c r="B88" s="27" t="s">
        <v>94</v>
      </c>
      <c r="C88" s="29" t="s">
        <v>92</v>
      </c>
      <c r="D88" s="61" t="s">
        <v>95</v>
      </c>
      <c r="E88" s="61"/>
      <c r="F88" s="86">
        <f>193984.7+27737.76+67575.79</f>
        <v>289298.25</v>
      </c>
      <c r="G88" s="86"/>
      <c r="H88" s="86"/>
      <c r="I88" s="86"/>
      <c r="J88" s="86">
        <f t="shared" si="5"/>
        <v>289298.25</v>
      </c>
      <c r="K88" s="86"/>
    </row>
    <row r="89" spans="1:16" ht="21.75" customHeight="1" x14ac:dyDescent="0.2">
      <c r="A89" s="28">
        <v>2</v>
      </c>
      <c r="B89" s="26" t="s">
        <v>96</v>
      </c>
      <c r="C89" s="29"/>
      <c r="D89" s="61"/>
      <c r="E89" s="61"/>
      <c r="F89" s="79"/>
      <c r="G89" s="79"/>
      <c r="H89" s="71"/>
      <c r="I89" s="71"/>
      <c r="J89" s="80"/>
      <c r="K89" s="81"/>
    </row>
    <row r="90" spans="1:16" ht="25.9" customHeight="1" x14ac:dyDescent="0.2">
      <c r="A90" s="28"/>
      <c r="B90" s="29" t="s">
        <v>97</v>
      </c>
      <c r="C90" s="29" t="s">
        <v>98</v>
      </c>
      <c r="D90" s="61" t="s">
        <v>83</v>
      </c>
      <c r="E90" s="61"/>
      <c r="F90" s="82">
        <v>2662</v>
      </c>
      <c r="G90" s="82"/>
      <c r="H90" s="83">
        <v>174</v>
      </c>
      <c r="I90" s="83"/>
      <c r="J90" s="84">
        <f t="shared" ref="J90:J99" si="6">F90+H90</f>
        <v>2836</v>
      </c>
      <c r="K90" s="85"/>
      <c r="N90" s="33"/>
    </row>
    <row r="91" spans="1:16" ht="36" customHeight="1" x14ac:dyDescent="0.2">
      <c r="A91" s="28"/>
      <c r="B91" s="29" t="s">
        <v>99</v>
      </c>
      <c r="C91" s="29" t="s">
        <v>98</v>
      </c>
      <c r="D91" s="61" t="s">
        <v>83</v>
      </c>
      <c r="E91" s="61"/>
      <c r="F91" s="83"/>
      <c r="G91" s="83"/>
      <c r="H91" s="82">
        <v>296</v>
      </c>
      <c r="I91" s="82"/>
      <c r="J91" s="84">
        <f t="shared" si="6"/>
        <v>296</v>
      </c>
      <c r="K91" s="85"/>
    </row>
    <row r="92" spans="1:16" ht="35.450000000000003" customHeight="1" x14ac:dyDescent="0.2">
      <c r="A92" s="28"/>
      <c r="B92" s="29" t="s">
        <v>100</v>
      </c>
      <c r="C92" s="29" t="s">
        <v>98</v>
      </c>
      <c r="D92" s="61" t="s">
        <v>83</v>
      </c>
      <c r="E92" s="61"/>
      <c r="F92" s="83">
        <v>82</v>
      </c>
      <c r="G92" s="83"/>
      <c r="H92" s="82">
        <v>10</v>
      </c>
      <c r="I92" s="82"/>
      <c r="J92" s="84">
        <f t="shared" si="6"/>
        <v>92</v>
      </c>
      <c r="K92" s="85"/>
    </row>
    <row r="93" spans="1:16" ht="23.85" customHeight="1" x14ac:dyDescent="0.2">
      <c r="A93" s="28"/>
      <c r="B93" s="29" t="s">
        <v>101</v>
      </c>
      <c r="C93" s="29" t="s">
        <v>98</v>
      </c>
      <c r="D93" s="61" t="s">
        <v>102</v>
      </c>
      <c r="E93" s="61"/>
      <c r="F93" s="82">
        <v>944</v>
      </c>
      <c r="G93" s="82"/>
      <c r="H93" s="83">
        <v>208</v>
      </c>
      <c r="I93" s="83"/>
      <c r="J93" s="84">
        <f t="shared" si="6"/>
        <v>1152</v>
      </c>
      <c r="K93" s="85"/>
    </row>
    <row r="94" spans="1:16" ht="33.4" customHeight="1" x14ac:dyDescent="0.2">
      <c r="A94" s="28"/>
      <c r="B94" s="29" t="s">
        <v>103</v>
      </c>
      <c r="C94" s="29" t="s">
        <v>98</v>
      </c>
      <c r="D94" s="61" t="s">
        <v>102</v>
      </c>
      <c r="E94" s="61"/>
      <c r="F94" s="82">
        <v>805</v>
      </c>
      <c r="G94" s="82"/>
      <c r="H94" s="83">
        <v>188</v>
      </c>
      <c r="I94" s="83"/>
      <c r="J94" s="84">
        <f t="shared" si="6"/>
        <v>993</v>
      </c>
      <c r="K94" s="85"/>
    </row>
    <row r="95" spans="1:16" ht="27" customHeight="1" x14ac:dyDescent="0.2">
      <c r="A95" s="28"/>
      <c r="B95" s="29" t="s">
        <v>104</v>
      </c>
      <c r="C95" s="29" t="s">
        <v>98</v>
      </c>
      <c r="D95" s="61" t="s">
        <v>102</v>
      </c>
      <c r="E95" s="61"/>
      <c r="F95" s="83">
        <v>2292</v>
      </c>
      <c r="G95" s="83"/>
      <c r="H95" s="82">
        <v>262</v>
      </c>
      <c r="I95" s="82"/>
      <c r="J95" s="84">
        <f t="shared" si="6"/>
        <v>2554</v>
      </c>
      <c r="K95" s="85"/>
    </row>
    <row r="96" spans="1:16" ht="42.75" customHeight="1" x14ac:dyDescent="0.2">
      <c r="A96" s="28"/>
      <c r="B96" s="29" t="s">
        <v>105</v>
      </c>
      <c r="C96" s="29" t="s">
        <v>98</v>
      </c>
      <c r="D96" s="61" t="s">
        <v>102</v>
      </c>
      <c r="E96" s="61"/>
      <c r="F96" s="87">
        <v>53</v>
      </c>
      <c r="G96" s="88"/>
      <c r="H96" s="84">
        <v>7</v>
      </c>
      <c r="I96" s="85"/>
      <c r="J96" s="84">
        <f t="shared" si="6"/>
        <v>60</v>
      </c>
      <c r="K96" s="85"/>
    </row>
    <row r="97" spans="1:14" ht="72.75" customHeight="1" x14ac:dyDescent="0.2">
      <c r="A97" s="28"/>
      <c r="B97" s="29" t="s">
        <v>106</v>
      </c>
      <c r="C97" s="29" t="s">
        <v>98</v>
      </c>
      <c r="D97" s="61" t="s">
        <v>102</v>
      </c>
      <c r="E97" s="61"/>
      <c r="F97" s="87">
        <v>29</v>
      </c>
      <c r="G97" s="88"/>
      <c r="H97" s="84">
        <v>3</v>
      </c>
      <c r="I97" s="85"/>
      <c r="J97" s="84">
        <f t="shared" si="6"/>
        <v>32</v>
      </c>
      <c r="K97" s="85"/>
    </row>
    <row r="98" spans="1:14" ht="84.2" customHeight="1" x14ac:dyDescent="0.2">
      <c r="A98" s="28"/>
      <c r="B98" s="29" t="s">
        <v>107</v>
      </c>
      <c r="C98" s="29" t="s">
        <v>82</v>
      </c>
      <c r="D98" s="63" t="s">
        <v>108</v>
      </c>
      <c r="E98" s="65"/>
      <c r="F98" s="89">
        <v>1</v>
      </c>
      <c r="G98" s="90"/>
      <c r="H98" s="91"/>
      <c r="I98" s="92"/>
      <c r="J98" s="91">
        <f t="shared" si="6"/>
        <v>1</v>
      </c>
      <c r="K98" s="92"/>
    </row>
    <row r="99" spans="1:14" ht="66.75" customHeight="1" x14ac:dyDescent="0.2">
      <c r="A99" s="28"/>
      <c r="B99" s="29" t="s">
        <v>109</v>
      </c>
      <c r="C99" s="29" t="s">
        <v>110</v>
      </c>
      <c r="D99" s="63" t="s">
        <v>111</v>
      </c>
      <c r="E99" s="65"/>
      <c r="F99" s="99">
        <f>ROUND(F87/52,0)</f>
        <v>962</v>
      </c>
      <c r="G99" s="100"/>
      <c r="H99" s="84"/>
      <c r="I99" s="85"/>
      <c r="J99" s="101">
        <f t="shared" si="6"/>
        <v>962</v>
      </c>
      <c r="K99" s="102"/>
      <c r="M99" s="6"/>
    </row>
    <row r="100" spans="1:14" ht="46.15" customHeight="1" x14ac:dyDescent="0.2">
      <c r="A100" s="34"/>
      <c r="B100" s="32" t="s">
        <v>112</v>
      </c>
      <c r="C100" s="32" t="s">
        <v>82</v>
      </c>
      <c r="D100" s="93" t="s">
        <v>113</v>
      </c>
      <c r="E100" s="94"/>
      <c r="F100" s="103"/>
      <c r="G100" s="104"/>
      <c r="H100" s="97">
        <v>3</v>
      </c>
      <c r="I100" s="98"/>
      <c r="J100" s="97">
        <f>F100+H100</f>
        <v>3</v>
      </c>
      <c r="K100" s="98"/>
      <c r="M100" s="6"/>
    </row>
    <row r="101" spans="1:14" ht="36.75" customHeight="1" x14ac:dyDescent="0.2">
      <c r="A101" s="34"/>
      <c r="B101" s="32" t="s">
        <v>114</v>
      </c>
      <c r="C101" s="32" t="s">
        <v>82</v>
      </c>
      <c r="D101" s="93" t="s">
        <v>115</v>
      </c>
      <c r="E101" s="94"/>
      <c r="F101" s="95">
        <v>1</v>
      </c>
      <c r="G101" s="96"/>
      <c r="H101" s="97">
        <v>1</v>
      </c>
      <c r="I101" s="98"/>
      <c r="J101" s="97">
        <v>1</v>
      </c>
      <c r="K101" s="98"/>
      <c r="M101" s="6"/>
    </row>
    <row r="102" spans="1:14" ht="72.75" customHeight="1" x14ac:dyDescent="0.2">
      <c r="A102" s="28"/>
      <c r="B102" s="29" t="s">
        <v>116</v>
      </c>
      <c r="C102" s="29" t="s">
        <v>82</v>
      </c>
      <c r="D102" s="93" t="s">
        <v>117</v>
      </c>
      <c r="E102" s="94"/>
      <c r="F102" s="87">
        <v>3</v>
      </c>
      <c r="G102" s="88"/>
      <c r="H102" s="84"/>
      <c r="I102" s="85"/>
      <c r="J102" s="84">
        <f t="shared" ref="J102:J104" si="7">F102+H102</f>
        <v>3</v>
      </c>
      <c r="K102" s="85"/>
      <c r="M102" s="6"/>
    </row>
    <row r="103" spans="1:14" ht="56.45" customHeight="1" x14ac:dyDescent="0.2">
      <c r="A103" s="28"/>
      <c r="B103" s="29" t="s">
        <v>118</v>
      </c>
      <c r="C103" s="29" t="s">
        <v>82</v>
      </c>
      <c r="D103" s="61" t="s">
        <v>102</v>
      </c>
      <c r="E103" s="61"/>
      <c r="F103" s="87">
        <v>2</v>
      </c>
      <c r="G103" s="88"/>
      <c r="H103" s="84"/>
      <c r="I103" s="85"/>
      <c r="J103" s="84">
        <f t="shared" si="7"/>
        <v>2</v>
      </c>
      <c r="K103" s="85"/>
      <c r="M103" s="6"/>
    </row>
    <row r="104" spans="1:14" ht="51.6" customHeight="1" x14ac:dyDescent="0.2">
      <c r="A104" s="28"/>
      <c r="B104" s="29" t="s">
        <v>119</v>
      </c>
      <c r="C104" s="29" t="s">
        <v>98</v>
      </c>
      <c r="D104" s="61" t="s">
        <v>102</v>
      </c>
      <c r="E104" s="61"/>
      <c r="F104" s="87">
        <v>76</v>
      </c>
      <c r="G104" s="88"/>
      <c r="H104" s="84"/>
      <c r="I104" s="85"/>
      <c r="J104" s="84">
        <f t="shared" si="7"/>
        <v>76</v>
      </c>
      <c r="K104" s="85"/>
      <c r="M104" s="6"/>
    </row>
    <row r="105" spans="1:14" ht="25.9" customHeight="1" x14ac:dyDescent="0.2">
      <c r="A105" s="28">
        <v>3</v>
      </c>
      <c r="B105" s="26" t="s">
        <v>120</v>
      </c>
      <c r="C105" s="29"/>
      <c r="D105" s="61"/>
      <c r="E105" s="105"/>
      <c r="F105" s="106"/>
      <c r="G105" s="106"/>
      <c r="H105" s="78"/>
      <c r="I105" s="78"/>
      <c r="J105" s="107"/>
      <c r="K105" s="107"/>
    </row>
    <row r="106" spans="1:14" s="35" customFormat="1" ht="31.9" customHeight="1" x14ac:dyDescent="0.2">
      <c r="A106" s="28"/>
      <c r="B106" s="29" t="s">
        <v>121</v>
      </c>
      <c r="C106" s="29" t="s">
        <v>92</v>
      </c>
      <c r="D106" s="61" t="s">
        <v>111</v>
      </c>
      <c r="E106" s="61"/>
      <c r="F106" s="86">
        <f>((D71+D72)-F88)/(F90+H91+H90)</f>
        <v>52905.168582375467</v>
      </c>
      <c r="G106" s="86"/>
      <c r="H106" s="108">
        <v>41519.79</v>
      </c>
      <c r="I106" s="108"/>
      <c r="J106" s="86">
        <f>(F106+H106)/2</f>
        <v>47212.47929118773</v>
      </c>
      <c r="K106" s="86"/>
      <c r="L106" s="6"/>
      <c r="M106" s="6"/>
      <c r="N106" s="6"/>
    </row>
    <row r="107" spans="1:14" s="35" customFormat="1" ht="43.5" customHeight="1" x14ac:dyDescent="0.2">
      <c r="A107" s="28"/>
      <c r="B107" s="29" t="s">
        <v>122</v>
      </c>
      <c r="C107" s="29" t="s">
        <v>92</v>
      </c>
      <c r="D107" s="61" t="s">
        <v>111</v>
      </c>
      <c r="E107" s="61"/>
      <c r="F107" s="86">
        <f>F88/F104</f>
        <v>3806.5559210526317</v>
      </c>
      <c r="G107" s="86"/>
      <c r="H107" s="108"/>
      <c r="I107" s="108"/>
      <c r="J107" s="86">
        <f>F107+H107</f>
        <v>3806.5559210526317</v>
      </c>
      <c r="K107" s="86"/>
    </row>
    <row r="108" spans="1:14" s="35" customFormat="1" ht="33.950000000000003" customHeight="1" x14ac:dyDescent="0.2">
      <c r="A108" s="28"/>
      <c r="B108" s="29" t="s">
        <v>123</v>
      </c>
      <c r="C108" s="29" t="s">
        <v>92</v>
      </c>
      <c r="D108" s="61" t="s">
        <v>111</v>
      </c>
      <c r="E108" s="61"/>
      <c r="F108" s="99">
        <v>1250</v>
      </c>
      <c r="G108" s="100"/>
      <c r="H108" s="99">
        <v>1250</v>
      </c>
      <c r="I108" s="100"/>
      <c r="J108" s="99">
        <v>1250</v>
      </c>
      <c r="K108" s="100"/>
    </row>
    <row r="109" spans="1:14" s="35" customFormat="1" ht="104.65" customHeight="1" x14ac:dyDescent="0.2">
      <c r="A109" s="28"/>
      <c r="B109" s="29" t="s">
        <v>124</v>
      </c>
      <c r="C109" s="29" t="s">
        <v>92</v>
      </c>
      <c r="D109" s="61" t="s">
        <v>111</v>
      </c>
      <c r="E109" s="61"/>
      <c r="F109" s="99">
        <v>4794</v>
      </c>
      <c r="G109" s="100"/>
      <c r="H109" s="101">
        <v>4794</v>
      </c>
      <c r="I109" s="102"/>
      <c r="J109" s="101">
        <v>4794</v>
      </c>
      <c r="K109" s="102"/>
    </row>
    <row r="110" spans="1:14" s="35" customFormat="1" ht="141.94999999999999" customHeight="1" x14ac:dyDescent="0.2">
      <c r="A110" s="28"/>
      <c r="B110" s="29" t="s">
        <v>125</v>
      </c>
      <c r="C110" s="29" t="s">
        <v>92</v>
      </c>
      <c r="D110" s="61" t="s">
        <v>111</v>
      </c>
      <c r="E110" s="61"/>
      <c r="F110" s="109">
        <v>4542</v>
      </c>
      <c r="G110" s="109"/>
      <c r="H110" s="109">
        <v>4542</v>
      </c>
      <c r="I110" s="109"/>
      <c r="J110" s="109">
        <v>4542</v>
      </c>
      <c r="K110" s="109"/>
    </row>
    <row r="111" spans="1:14" s="35" customFormat="1" ht="42.2" customHeight="1" x14ac:dyDescent="0.2">
      <c r="A111" s="28"/>
      <c r="B111" s="29" t="s">
        <v>126</v>
      </c>
      <c r="C111" s="29" t="s">
        <v>98</v>
      </c>
      <c r="D111" s="61" t="s">
        <v>111</v>
      </c>
      <c r="E111" s="61"/>
      <c r="F111" s="71">
        <f>ROUND(F90/F82,0)</f>
        <v>18</v>
      </c>
      <c r="G111" s="71"/>
      <c r="H111" s="71">
        <f>ROUND(H91/H82,0)</f>
        <v>28</v>
      </c>
      <c r="I111" s="71"/>
      <c r="J111" s="79">
        <f>ROUND((J90+J91)/J82,0)</f>
        <v>20</v>
      </c>
      <c r="K111" s="79"/>
    </row>
    <row r="112" spans="1:14" s="35" customFormat="1" ht="55.7" customHeight="1" x14ac:dyDescent="0.2">
      <c r="A112" s="36"/>
      <c r="B112" s="32" t="s">
        <v>127</v>
      </c>
      <c r="C112" s="32" t="s">
        <v>92</v>
      </c>
      <c r="D112" s="112" t="s">
        <v>111</v>
      </c>
      <c r="E112" s="112"/>
      <c r="F112" s="103"/>
      <c r="G112" s="104"/>
      <c r="H112" s="110">
        <f>F64/H100</f>
        <v>332336.66666666669</v>
      </c>
      <c r="I112" s="111"/>
      <c r="J112" s="110">
        <f t="shared" ref="J112" si="8">F112+H112</f>
        <v>332336.66666666669</v>
      </c>
      <c r="K112" s="111"/>
    </row>
    <row r="113" spans="1:11" s="35" customFormat="1" ht="60.4" customHeight="1" x14ac:dyDescent="0.2">
      <c r="A113" s="28"/>
      <c r="B113" s="32" t="s">
        <v>128</v>
      </c>
      <c r="C113" s="32" t="s">
        <v>92</v>
      </c>
      <c r="D113" s="61" t="s">
        <v>111</v>
      </c>
      <c r="E113" s="61"/>
      <c r="F113" s="103">
        <v>26316</v>
      </c>
      <c r="G113" s="104"/>
      <c r="H113" s="110">
        <v>320808</v>
      </c>
      <c r="I113" s="111"/>
      <c r="J113" s="110">
        <f>F113+H113</f>
        <v>347124</v>
      </c>
      <c r="K113" s="111"/>
    </row>
    <row r="114" spans="1:11" s="35" customFormat="1" ht="57.75" customHeight="1" x14ac:dyDescent="0.2">
      <c r="A114" s="28"/>
      <c r="B114" s="32" t="s">
        <v>129</v>
      </c>
      <c r="C114" s="29" t="s">
        <v>92</v>
      </c>
      <c r="D114" s="61" t="s">
        <v>111</v>
      </c>
      <c r="E114" s="61"/>
      <c r="F114" s="80">
        <v>224028.11</v>
      </c>
      <c r="G114" s="81"/>
      <c r="H114" s="71"/>
      <c r="I114" s="71"/>
      <c r="J114" s="86">
        <f>F114+H114</f>
        <v>224028.11</v>
      </c>
      <c r="K114" s="86"/>
    </row>
    <row r="115" spans="1:11" s="35" customFormat="1" ht="33.950000000000003" customHeight="1" x14ac:dyDescent="0.2">
      <c r="A115" s="28"/>
      <c r="B115" s="32" t="s">
        <v>130</v>
      </c>
      <c r="C115" s="29" t="s">
        <v>92</v>
      </c>
      <c r="D115" s="61" t="s">
        <v>111</v>
      </c>
      <c r="E115" s="61"/>
      <c r="F115" s="80">
        <f>D73/F98</f>
        <v>50000</v>
      </c>
      <c r="G115" s="81"/>
      <c r="H115" s="80"/>
      <c r="I115" s="81"/>
      <c r="J115" s="80">
        <f>F115+H115</f>
        <v>50000</v>
      </c>
      <c r="K115" s="81"/>
    </row>
    <row r="116" spans="1:11" s="35" customFormat="1" ht="21.2" customHeight="1" x14ac:dyDescent="0.2">
      <c r="A116" s="28">
        <v>4</v>
      </c>
      <c r="B116" s="26" t="s">
        <v>131</v>
      </c>
      <c r="C116" s="29"/>
      <c r="D116" s="61"/>
      <c r="E116" s="61"/>
      <c r="F116" s="78"/>
      <c r="G116" s="78"/>
      <c r="H116" s="76"/>
      <c r="I116" s="76"/>
      <c r="J116" s="78"/>
      <c r="K116" s="78"/>
    </row>
    <row r="117" spans="1:11" ht="39.4" customHeight="1" x14ac:dyDescent="0.2">
      <c r="A117" s="28"/>
      <c r="B117" s="29" t="s">
        <v>132</v>
      </c>
      <c r="C117" s="29" t="s">
        <v>133</v>
      </c>
      <c r="D117" s="61" t="s">
        <v>134</v>
      </c>
      <c r="E117" s="61"/>
      <c r="F117" s="113">
        <v>100</v>
      </c>
      <c r="G117" s="113"/>
      <c r="H117" s="114">
        <v>100</v>
      </c>
      <c r="I117" s="114"/>
      <c r="J117" s="113">
        <v>100</v>
      </c>
      <c r="K117" s="113"/>
    </row>
    <row r="118" spans="1:11" ht="24.4" customHeight="1" x14ac:dyDescent="0.2">
      <c r="A118" s="37"/>
      <c r="B118" s="38" t="s">
        <v>135</v>
      </c>
      <c r="C118" s="38" t="s">
        <v>133</v>
      </c>
      <c r="D118" s="115" t="s">
        <v>134</v>
      </c>
      <c r="E118" s="115"/>
      <c r="F118" s="113">
        <f>ROUND(F95*100/F90,1)</f>
        <v>86.1</v>
      </c>
      <c r="G118" s="113"/>
      <c r="H118" s="113">
        <f>ROUND(H95*100/H91,1)</f>
        <v>88.5</v>
      </c>
      <c r="I118" s="113"/>
      <c r="J118" s="113">
        <f>ROUND(J95*100/(J90+J91-H90),1)</f>
        <v>86.3</v>
      </c>
      <c r="K118" s="113"/>
    </row>
    <row r="119" spans="1:11" ht="21.75" customHeight="1" x14ac:dyDescent="0.2">
      <c r="A119" s="28"/>
      <c r="B119" s="29" t="s">
        <v>136</v>
      </c>
      <c r="C119" s="29" t="s">
        <v>133</v>
      </c>
      <c r="D119" s="61" t="s">
        <v>111</v>
      </c>
      <c r="E119" s="61"/>
      <c r="F119" s="114">
        <f>ROUND(F94/F93*100,1)</f>
        <v>85.3</v>
      </c>
      <c r="G119" s="114"/>
      <c r="H119" s="114">
        <f>ROUND(H94/H93*100,1)</f>
        <v>90.4</v>
      </c>
      <c r="I119" s="114"/>
      <c r="J119" s="114">
        <f>ROUND(J94/J93*100,1)</f>
        <v>86.2</v>
      </c>
      <c r="K119" s="114"/>
    </row>
    <row r="120" spans="1:11" ht="38.1" customHeight="1" x14ac:dyDescent="0.2">
      <c r="A120" s="29"/>
      <c r="B120" s="29" t="s">
        <v>137</v>
      </c>
      <c r="C120" s="29" t="s">
        <v>133</v>
      </c>
      <c r="D120" s="61" t="s">
        <v>111</v>
      </c>
      <c r="E120" s="61"/>
      <c r="F120" s="113"/>
      <c r="G120" s="113"/>
      <c r="H120" s="116">
        <v>115.3</v>
      </c>
      <c r="I120" s="117"/>
      <c r="J120" s="113">
        <f>H120</f>
        <v>115.3</v>
      </c>
      <c r="K120" s="113"/>
    </row>
    <row r="121" spans="1:11" ht="46.9" customHeight="1" x14ac:dyDescent="0.2">
      <c r="A121" s="29"/>
      <c r="B121" s="29" t="s">
        <v>138</v>
      </c>
      <c r="C121" s="29" t="s">
        <v>133</v>
      </c>
      <c r="D121" s="61" t="s">
        <v>111</v>
      </c>
      <c r="E121" s="61"/>
      <c r="F121" s="116">
        <v>98.7</v>
      </c>
      <c r="G121" s="117"/>
      <c r="H121" s="113"/>
      <c r="I121" s="113"/>
      <c r="J121" s="113">
        <f>F121</f>
        <v>98.7</v>
      </c>
      <c r="K121" s="113"/>
    </row>
    <row r="122" spans="1:11" ht="19.5" customHeight="1" x14ac:dyDescent="0.2">
      <c r="A122" s="27"/>
      <c r="B122" s="29" t="s">
        <v>139</v>
      </c>
      <c r="C122" s="29" t="s">
        <v>133</v>
      </c>
      <c r="D122" s="61" t="s">
        <v>111</v>
      </c>
      <c r="E122" s="61"/>
      <c r="F122" s="118"/>
      <c r="G122" s="118"/>
      <c r="H122" s="114">
        <v>80</v>
      </c>
      <c r="I122" s="114"/>
      <c r="J122" s="114">
        <f>H122</f>
        <v>80</v>
      </c>
      <c r="K122" s="114"/>
    </row>
    <row r="123" spans="1:11" ht="15.75" x14ac:dyDescent="0.2">
      <c r="A123" s="9"/>
      <c r="B123" s="3"/>
      <c r="C123" s="3"/>
      <c r="D123" s="3"/>
      <c r="E123" s="3"/>
      <c r="F123" s="5"/>
      <c r="G123" s="5"/>
      <c r="H123" s="39"/>
      <c r="I123" s="39"/>
      <c r="J123" s="39"/>
      <c r="K123" s="39"/>
    </row>
    <row r="124" spans="1:11" ht="27.75" customHeight="1" x14ac:dyDescent="0.25">
      <c r="A124" s="124" t="s">
        <v>140</v>
      </c>
      <c r="B124" s="124"/>
      <c r="C124" s="40"/>
      <c r="D124" s="40"/>
      <c r="E124" s="41"/>
      <c r="F124" s="40"/>
      <c r="G124" s="40"/>
      <c r="H124" s="125" t="s">
        <v>141</v>
      </c>
      <c r="I124" s="125"/>
      <c r="J124" s="125"/>
      <c r="K124" s="125"/>
    </row>
    <row r="125" spans="1:11" ht="58.7" customHeight="1" x14ac:dyDescent="0.25">
      <c r="A125" s="124" t="s">
        <v>142</v>
      </c>
      <c r="B125" s="124"/>
      <c r="C125" s="40"/>
      <c r="D125" s="40"/>
      <c r="E125" s="42" t="s">
        <v>143</v>
      </c>
      <c r="F125" s="43"/>
      <c r="G125" s="43"/>
      <c r="H125" s="120" t="s">
        <v>144</v>
      </c>
      <c r="I125" s="121"/>
      <c r="J125" s="121"/>
      <c r="K125" s="121"/>
    </row>
    <row r="126" spans="1:11" ht="19.5" customHeight="1" x14ac:dyDescent="0.25">
      <c r="A126" s="124" t="s">
        <v>145</v>
      </c>
      <c r="B126" s="124"/>
      <c r="C126" s="40"/>
      <c r="D126" s="40"/>
      <c r="E126" s="40"/>
      <c r="F126" s="40"/>
      <c r="G126" s="40"/>
      <c r="H126" s="126"/>
      <c r="I126" s="126"/>
      <c r="J126" s="126"/>
      <c r="K126" s="126"/>
    </row>
    <row r="127" spans="1:11" ht="29.25" customHeight="1" x14ac:dyDescent="0.25">
      <c r="A127" s="44"/>
      <c r="B127" s="40"/>
      <c r="C127" s="40"/>
      <c r="D127" s="40"/>
      <c r="E127" s="41"/>
      <c r="F127" s="40"/>
      <c r="G127" s="40"/>
      <c r="H127" s="119" t="s">
        <v>146</v>
      </c>
      <c r="I127" s="119"/>
      <c r="J127" s="119"/>
      <c r="K127" s="119"/>
    </row>
    <row r="128" spans="1:11" ht="29.25" customHeight="1" x14ac:dyDescent="0.2">
      <c r="A128" s="44" t="s">
        <v>147</v>
      </c>
      <c r="B128" s="40"/>
      <c r="C128" s="44"/>
      <c r="D128" s="40"/>
      <c r="E128" s="42" t="s">
        <v>143</v>
      </c>
      <c r="F128" s="42"/>
      <c r="G128" s="43"/>
      <c r="H128" s="120" t="s">
        <v>144</v>
      </c>
      <c r="I128" s="121"/>
      <c r="J128" s="121"/>
      <c r="K128" s="121"/>
    </row>
    <row r="129" spans="1:11" ht="21.2" customHeight="1" x14ac:dyDescent="0.2">
      <c r="A129" s="45"/>
      <c r="B129" s="122" t="s">
        <v>148</v>
      </c>
      <c r="C129" s="122"/>
      <c r="D129" s="122"/>
      <c r="E129" s="45"/>
      <c r="F129" s="45"/>
      <c r="G129" s="45"/>
      <c r="H129" s="45"/>
      <c r="I129" s="45"/>
      <c r="J129" s="45"/>
      <c r="K129" s="45"/>
    </row>
    <row r="130" spans="1:11" ht="16.5" customHeight="1" x14ac:dyDescent="0.2">
      <c r="A130" s="45"/>
      <c r="B130" s="45"/>
      <c r="C130" s="46"/>
      <c r="D130" s="46"/>
      <c r="E130" s="45"/>
      <c r="F130" s="45"/>
      <c r="G130" s="45"/>
      <c r="H130" s="45"/>
      <c r="I130" s="45"/>
      <c r="J130" s="45"/>
      <c r="K130" s="45"/>
    </row>
    <row r="131" spans="1:11" x14ac:dyDescent="0.2">
      <c r="A131" s="123"/>
      <c r="B131" s="123"/>
    </row>
  </sheetData>
  <mergeCells count="310">
    <mergeCell ref="H127:K127"/>
    <mergeCell ref="H128:K128"/>
    <mergeCell ref="B129:D129"/>
    <mergeCell ref="A131:B131"/>
    <mergeCell ref="A124:B124"/>
    <mergeCell ref="H124:K124"/>
    <mergeCell ref="A125:B125"/>
    <mergeCell ref="H125:K125"/>
    <mergeCell ref="A126:B126"/>
    <mergeCell ref="H126:K126"/>
    <mergeCell ref="D121:E121"/>
    <mergeCell ref="F121:G121"/>
    <mergeCell ref="H121:I121"/>
    <mergeCell ref="J121:K121"/>
    <mergeCell ref="D122:E122"/>
    <mergeCell ref="F122:G122"/>
    <mergeCell ref="H122:I122"/>
    <mergeCell ref="J122:K122"/>
    <mergeCell ref="D119:E119"/>
    <mergeCell ref="F119:G119"/>
    <mergeCell ref="H119:I119"/>
    <mergeCell ref="J119:K119"/>
    <mergeCell ref="D120:E120"/>
    <mergeCell ref="F120:G120"/>
    <mergeCell ref="H120:I120"/>
    <mergeCell ref="J120:K120"/>
    <mergeCell ref="D117:E117"/>
    <mergeCell ref="F117:G117"/>
    <mergeCell ref="H117:I117"/>
    <mergeCell ref="J117:K117"/>
    <mergeCell ref="D118:E118"/>
    <mergeCell ref="F118:G118"/>
    <mergeCell ref="H118:I118"/>
    <mergeCell ref="J118:K118"/>
    <mergeCell ref="D115:E115"/>
    <mergeCell ref="F115:G115"/>
    <mergeCell ref="H115:I115"/>
    <mergeCell ref="J115:K115"/>
    <mergeCell ref="D116:E116"/>
    <mergeCell ref="F116:G116"/>
    <mergeCell ref="H116:I116"/>
    <mergeCell ref="J116:K116"/>
    <mergeCell ref="D113:E113"/>
    <mergeCell ref="F113:G113"/>
    <mergeCell ref="H113:I113"/>
    <mergeCell ref="J113:K113"/>
    <mergeCell ref="D114:E114"/>
    <mergeCell ref="F114:G114"/>
    <mergeCell ref="H114:I114"/>
    <mergeCell ref="J114:K114"/>
    <mergeCell ref="D111:E111"/>
    <mergeCell ref="F111:G111"/>
    <mergeCell ref="H111:I111"/>
    <mergeCell ref="J111:K111"/>
    <mergeCell ref="D112:E112"/>
    <mergeCell ref="F112:G112"/>
    <mergeCell ref="H112:I112"/>
    <mergeCell ref="J112:K112"/>
    <mergeCell ref="D109:E109"/>
    <mergeCell ref="F109:G109"/>
    <mergeCell ref="H109:I109"/>
    <mergeCell ref="J109:K109"/>
    <mergeCell ref="D110:E110"/>
    <mergeCell ref="F110:G110"/>
    <mergeCell ref="H110:I110"/>
    <mergeCell ref="J110:K110"/>
    <mergeCell ref="D107:E107"/>
    <mergeCell ref="F107:G107"/>
    <mergeCell ref="H107:I107"/>
    <mergeCell ref="J107:K107"/>
    <mergeCell ref="D108:E108"/>
    <mergeCell ref="F108:G108"/>
    <mergeCell ref="H108:I108"/>
    <mergeCell ref="J108:K108"/>
    <mergeCell ref="D105:E105"/>
    <mergeCell ref="F105:G105"/>
    <mergeCell ref="H105:I105"/>
    <mergeCell ref="J105:K105"/>
    <mergeCell ref="D106:E106"/>
    <mergeCell ref="F106:G106"/>
    <mergeCell ref="H106:I106"/>
    <mergeCell ref="J106:K106"/>
    <mergeCell ref="D103:E103"/>
    <mergeCell ref="F103:G103"/>
    <mergeCell ref="H103:I103"/>
    <mergeCell ref="J103:K103"/>
    <mergeCell ref="D104:E104"/>
    <mergeCell ref="F104:G104"/>
    <mergeCell ref="H104:I104"/>
    <mergeCell ref="J104:K104"/>
    <mergeCell ref="D101:E101"/>
    <mergeCell ref="F101:G101"/>
    <mergeCell ref="H101:I101"/>
    <mergeCell ref="J101:K101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D100:E100"/>
    <mergeCell ref="F100:G100"/>
    <mergeCell ref="H100:I100"/>
    <mergeCell ref="J100:K100"/>
    <mergeCell ref="D97:E97"/>
    <mergeCell ref="F97:G97"/>
    <mergeCell ref="H97:I97"/>
    <mergeCell ref="J97:K97"/>
    <mergeCell ref="D98:E98"/>
    <mergeCell ref="F98:G98"/>
    <mergeCell ref="H98:I98"/>
    <mergeCell ref="J98:K98"/>
    <mergeCell ref="D95:E95"/>
    <mergeCell ref="F95:G95"/>
    <mergeCell ref="H95:I95"/>
    <mergeCell ref="J95:K95"/>
    <mergeCell ref="D96:E96"/>
    <mergeCell ref="F96:G96"/>
    <mergeCell ref="H96:I96"/>
    <mergeCell ref="J96:K96"/>
    <mergeCell ref="D93:E93"/>
    <mergeCell ref="F93:G93"/>
    <mergeCell ref="H93:I93"/>
    <mergeCell ref="J93:K93"/>
    <mergeCell ref="D94:E94"/>
    <mergeCell ref="F94:G94"/>
    <mergeCell ref="H94:I94"/>
    <mergeCell ref="J94:K94"/>
    <mergeCell ref="D91:E91"/>
    <mergeCell ref="F91:G91"/>
    <mergeCell ref="H91:I91"/>
    <mergeCell ref="J91:K91"/>
    <mergeCell ref="D92:E92"/>
    <mergeCell ref="F92:G92"/>
    <mergeCell ref="H92:I92"/>
    <mergeCell ref="J92:K92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A76:H76"/>
    <mergeCell ref="D77:E77"/>
    <mergeCell ref="F77:G77"/>
    <mergeCell ref="H77:I77"/>
    <mergeCell ref="J77:K77"/>
    <mergeCell ref="D78:E78"/>
    <mergeCell ref="F78:G78"/>
    <mergeCell ref="H78:I78"/>
    <mergeCell ref="J78:K78"/>
    <mergeCell ref="A73:C73"/>
    <mergeCell ref="D73:E73"/>
    <mergeCell ref="F73:G73"/>
    <mergeCell ref="H73:I73"/>
    <mergeCell ref="A74:C74"/>
    <mergeCell ref="D74:E74"/>
    <mergeCell ref="F74:G74"/>
    <mergeCell ref="H74:I74"/>
    <mergeCell ref="A71:C71"/>
    <mergeCell ref="D71:E71"/>
    <mergeCell ref="F71:G71"/>
    <mergeCell ref="H71:I71"/>
    <mergeCell ref="A72:C72"/>
    <mergeCell ref="D72:E72"/>
    <mergeCell ref="F72:G72"/>
    <mergeCell ref="H72:I72"/>
    <mergeCell ref="A69:C69"/>
    <mergeCell ref="D69:E69"/>
    <mergeCell ref="F69:G69"/>
    <mergeCell ref="H69:I69"/>
    <mergeCell ref="A70:C70"/>
    <mergeCell ref="D70:E70"/>
    <mergeCell ref="F70:G70"/>
    <mergeCell ref="H70:I70"/>
    <mergeCell ref="A65:C65"/>
    <mergeCell ref="D65:E65"/>
    <mergeCell ref="F65:G65"/>
    <mergeCell ref="H65:I65"/>
    <mergeCell ref="A67:H67"/>
    <mergeCell ref="A68:I68"/>
    <mergeCell ref="B63:C63"/>
    <mergeCell ref="D63:E63"/>
    <mergeCell ref="F63:G63"/>
    <mergeCell ref="H63:I63"/>
    <mergeCell ref="B64:C64"/>
    <mergeCell ref="D64:E64"/>
    <mergeCell ref="F64:G64"/>
    <mergeCell ref="H64:I64"/>
    <mergeCell ref="B61:C61"/>
    <mergeCell ref="D61:E61"/>
    <mergeCell ref="F61:G61"/>
    <mergeCell ref="H61:I61"/>
    <mergeCell ref="B62:C62"/>
    <mergeCell ref="D62:E62"/>
    <mergeCell ref="F62:G62"/>
    <mergeCell ref="H62:I62"/>
    <mergeCell ref="B59:C59"/>
    <mergeCell ref="D59:E59"/>
    <mergeCell ref="F59:G59"/>
    <mergeCell ref="H59:I59"/>
    <mergeCell ref="B60:C60"/>
    <mergeCell ref="D60:E60"/>
    <mergeCell ref="F60:G60"/>
    <mergeCell ref="H60:I60"/>
    <mergeCell ref="A56:H56"/>
    <mergeCell ref="A57:I57"/>
    <mergeCell ref="B58:C58"/>
    <mergeCell ref="D58:E58"/>
    <mergeCell ref="F58:G58"/>
    <mergeCell ref="H58:I58"/>
    <mergeCell ref="B47:H47"/>
    <mergeCell ref="A49:K49"/>
    <mergeCell ref="A51:K51"/>
    <mergeCell ref="B53:H53"/>
    <mergeCell ref="B54:H54"/>
    <mergeCell ref="B55:H55"/>
    <mergeCell ref="A40:K40"/>
    <mergeCell ref="A41:K41"/>
    <mergeCell ref="B43:H43"/>
    <mergeCell ref="B44:H44"/>
    <mergeCell ref="B45:H45"/>
    <mergeCell ref="B46:H46"/>
    <mergeCell ref="A34:K34"/>
    <mergeCell ref="A35:K35"/>
    <mergeCell ref="A36:K36"/>
    <mergeCell ref="A37:K37"/>
    <mergeCell ref="A38:K38"/>
    <mergeCell ref="A39:K39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12:K12"/>
    <mergeCell ref="A13:K13"/>
    <mergeCell ref="A14:K14"/>
    <mergeCell ref="A15:K15"/>
    <mergeCell ref="B6:C6"/>
    <mergeCell ref="E6:F6"/>
    <mergeCell ref="G6:K6"/>
    <mergeCell ref="A7:K7"/>
    <mergeCell ref="A8:L8"/>
    <mergeCell ref="A9:K9"/>
    <mergeCell ref="G1:K1"/>
    <mergeCell ref="G2:K2"/>
    <mergeCell ref="A3:K3"/>
    <mergeCell ref="B4:F4"/>
    <mergeCell ref="G4:K4"/>
    <mergeCell ref="B5:F5"/>
    <mergeCell ref="G5:K5"/>
    <mergeCell ref="A10:I10"/>
    <mergeCell ref="A11:K11"/>
  </mergeCells>
  <pageMargins left="0.62992125984251968" right="0.23622047244094491" top="0.35433070866141736" bottom="0.15748031496062992" header="0.31496062992125984" footer="0.31496062992125984"/>
  <pageSetup paperSize="9" scale="68" fitToHeight="6" orientation="landscape" r:id="rId1"/>
  <rowBreaks count="1" manualBreakCount="1">
    <brk id="8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2024-11-06T07:26:10Z</dcterms:created>
  <dcterms:modified xsi:type="dcterms:W3CDTF">2024-11-15T08:42:37Z</dcterms:modified>
</cp:coreProperties>
</file>