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Грудень\3012\Паспорт освіта\"/>
    </mc:Choice>
  </mc:AlternateContent>
  <bookViews>
    <workbookView xWindow="435" yWindow="75" windowWidth="25245" windowHeight="9615"/>
  </bookViews>
  <sheets>
    <sheet name="0611070" sheetId="1" r:id="rId1"/>
  </sheets>
  <definedNames>
    <definedName name="_xlnm.Print_Area" localSheetId="0">'0611070'!$A$1:$K$107</definedName>
  </definedNames>
  <calcPr calcId="152511"/>
</workbook>
</file>

<file path=xl/calcChain.xml><?xml version="1.0" encoding="utf-8"?>
<calcChain xmlns="http://schemas.openxmlformats.org/spreadsheetml/2006/main">
  <c r="J100" i="1" l="1"/>
  <c r="J99" i="1"/>
  <c r="J98" i="1"/>
  <c r="J97" i="1"/>
  <c r="J96" i="1"/>
  <c r="F94" i="1"/>
  <c r="J94" i="1" s="1"/>
  <c r="F91" i="1"/>
  <c r="J91" i="1" s="1"/>
  <c r="F90" i="1"/>
  <c r="J90" i="1" s="1"/>
  <c r="F87" i="1"/>
  <c r="J87" i="1" s="1"/>
  <c r="J86" i="1"/>
  <c r="J85" i="1"/>
  <c r="J83" i="1"/>
  <c r="F82" i="1"/>
  <c r="J82" i="1" s="1"/>
  <c r="F81" i="1"/>
  <c r="J81" i="1" s="1"/>
  <c r="J80" i="1"/>
  <c r="J78" i="1"/>
  <c r="J77" i="1"/>
  <c r="J76" i="1"/>
  <c r="J75" i="1"/>
  <c r="J74" i="1"/>
  <c r="J73" i="1"/>
  <c r="J72" i="1"/>
  <c r="J71" i="1"/>
  <c r="H64" i="1"/>
  <c r="D64" i="1"/>
  <c r="H63" i="1"/>
  <c r="F55" i="1"/>
  <c r="H55" i="1" s="1"/>
  <c r="F54" i="1"/>
  <c r="H93" i="1" s="1"/>
  <c r="J93" i="1" s="1"/>
  <c r="H53" i="1"/>
  <c r="D52" i="1"/>
  <c r="F89" i="1" s="1"/>
  <c r="J89" i="1" s="1"/>
  <c r="D56" i="1" l="1"/>
  <c r="D62" i="1" s="1"/>
  <c r="D65" i="1" s="1"/>
  <c r="H52" i="1"/>
  <c r="H54" i="1"/>
  <c r="H56" i="1" s="1"/>
  <c r="F56" i="1"/>
  <c r="F62" i="1" s="1"/>
  <c r="F65" i="1" l="1"/>
  <c r="H62" i="1"/>
  <c r="H65" i="1" s="1"/>
</calcChain>
</file>

<file path=xl/sharedStrings.xml><?xml version="1.0" encoding="utf-8"?>
<sst xmlns="http://schemas.openxmlformats.org/spreadsheetml/2006/main" count="178" uniqueCount="125">
  <si>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</si>
  <si>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</si>
  <si>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</si>
  <si>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</si>
  <si>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</si>
  <si>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</si>
  <si>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</si>
  <si>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</si>
  <si>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0611070    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</si>
  <si>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1070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</si>
  <si>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0960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</si>
  <si>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 Надання позашкільної освіти закладами позашкільної освіти, заходи із позашкільної роботи з дітьми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</si>
  <si>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</si>
  <si>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38 158 690,00 гривень, у тому числі загального фонду — 34 679 196,00 гривень та спеціального фонду — 3 479 494,00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</si>
  <si>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</si>
  <si>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 від 28.06.1996 року № 254 к/96-ВР (із змінами і доповненнями)</t>
  </si>
  <si>
    <t>Бюджетний кодекс України від 08.07.2010 року № 2456-VІ (із змінами і доповненнями)</t>
  </si>
  <si>
    <t>Закон України від 26.04.2001 "Про охорону дитинства" № 2402-III  (із змінами і доповненнями)</t>
  </si>
  <si>
    <t>Закон України від 05.09.2017 року № 2145- VІІI  “Про освіту”   (із змінами і доповненнями)</t>
  </si>
  <si>
    <t>Закон України від 22.06.2000 року № 1841-III “Про позашкільну освіту”  (із змінами і доповненнями)</t>
  </si>
  <si>
    <t xml:space="preserve">Закон України від 09.11.2023 року № 3460-IX  "Про Державний бюджет України на 2024 рік" </t>
  </si>
  <si>
    <t>Указ Президента України від 24.02.2022 року № 64/2022 «Про введення воєнного стану в Україні» (із змінами і доповненнями)</t>
  </si>
  <si>
    <t>Наказ Міністерства фінансів України від 20.09.2017 року 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</si>
  <si>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   від 26.08.2014 року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</si>
  <si>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26.09.2005 року  № 557 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</si>
  <si>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 Міністерства освіти і науки від 05.11.2009 року № 1010 "Про затвердження Положення про центр, палац, будинок, клуб художньої творчості дітей,  юнацтва та молоді, художньо-естетичної творчості учнівської молоді, дитячої та юнацької  творчості, естетичного виховання" (із змінами і доповненнями)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</si>
  <si>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</si>
  <si>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Постанова Кабінету Міністрів України від 30.08.2002 року № 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</si>
  <si>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</si>
  <si>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 від 28.12.2021 року № 1391 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</si>
  <si>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КМУ від 05.10.2009 року № 1124 "Про затвердження Положення про центр розвитку дитини"</t>
  </si>
  <si>
    <t>Постанова Кабінету Міністрів України від 21.08.2019 року № 779 "Про організацію інклюзивного навчання в закладах позашкільної освіти" (із змінами і доповненнями)</t>
  </si>
  <si>
    <t>Постанова Кабінету Міністрів України від 06.05.2001 року № 433 "Про затвердження переліку типів позашкільних навчальних закладів і Положення про позашкільний навчальний заклад"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</si>
  <si>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</si>
  <si>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</si>
  <si>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виконавчого комітету від 08.12.2022 № 928 "Про розгортання пунктів обігріву на території Хмельницької міської територіальної громади"</t>
  </si>
  <si>
    <t>Рішення сесії Хмельницької міської ради від 21.12.2023 року № 15 "Про бюджет Хмельницької міської територіальної громади на 2024 рік"</t>
  </si>
  <si>
    <t>Рішення сесії Хмельницької міської ради від 22.05.2024 року № 6 "Про внесення змін до бюджету Хмельницької міської територіальної громади на 2024 рік"</t>
  </si>
  <si>
    <t>Рішення сесії Хмельницької міської ради від 16.08.2024 року № 6 "Про внесення змін до бюджету Хмельницької міської територіальної громади на 2024 рік"</t>
  </si>
  <si>
    <t>Рішення сесії Хмельницької міської ради від 17.10.2024 року № 3 "Про внесення змін до бюджету Хмельницької міської територіальної громади на 2024 рік"</t>
  </si>
  <si>
    <t>Протокол засідання постійної комісії з питань планування, бюджету, фінансів та децентралізації від 28.10.2024 року № 92</t>
  </si>
  <si>
    <t>Рішення сесії Хмельницької міської ради від 11.12.2024 року № 8 "Про внесення змін до бюджету Хмельницької міської територіальної громади на 2024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</si>
  <si>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</si>
  <si>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</si>
  <si>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</si>
  <si>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залучення дітей та надання належних умов виховання та рівних можливостей дівчатам та хлопцям у сфері отримання позашкільної освіти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</si>
  <si>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 розвитку здібностей та обдарувань вихованців, учнів, задоволення їх інтересів, духовних запитів і потреб у професійному визначенні.</t>
    </r>
  </si>
  <si>
    <t> 8.Завдання бюджетної програми:</t>
  </si>
  <si>
    <t>Завдання</t>
  </si>
  <si>
    <t>Забезпечити рівні можливості дівчатам та хлопцям у сфері отримання позашкільної освіти, створити належні умови для збільшення дітей позашкільної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</si>
  <si>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</si>
  <si>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</si>
  <si>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</si>
  <si>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</si>
  <si>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</si>
  <si>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</si>
  <si>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позашкільної освіти</t>
  </si>
  <si>
    <t>Організація роботи пунктів обігріву в закладах освіти</t>
  </si>
  <si>
    <t xml:space="preserve">Проведення капітальних ремонтів </t>
  </si>
  <si>
    <t>Придбання обладнання і предметів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</si>
  <si>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</si>
  <si>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</si>
  <si>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</si>
  <si>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</si>
  <si>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Програма бюджетування за участі громадськості (Бюджет участі) Хмельницької міської територіальної громади на 2024-2026 роки (із змінами)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</si>
  <si>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</si>
  <si>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</si>
  <si>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</si>
  <si>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</si>
  <si>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</si>
  <si>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</si>
  <si>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</si>
  <si>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</si>
  <si>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ПЗ - 1</t>
  </si>
  <si>
    <t>Кількість класів (гуртків)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</si>
  <si>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</si>
  <si>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</si>
  <si>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</si>
  <si>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адмінперсоналу (за умовами оплати віднесених до педагогічного персоналу)</t>
  </si>
  <si>
    <t>спеціалістів</t>
  </si>
  <si>
    <t>робітників</t>
  </si>
  <si>
    <t>Обсяг видатків на забезпечення роботи пунктів обігріву в закладах позашкільної освіти</t>
  </si>
  <si>
    <t>грн</t>
  </si>
  <si>
    <t>Рішення сесії Хмельницької міської ради від 21.12.2022 року № 12</t>
  </si>
  <si>
    <t>продукту</t>
  </si>
  <si>
    <t>Кількість дітей, які отримують позашкільну освіту</t>
  </si>
  <si>
    <t>осіб</t>
  </si>
  <si>
    <t>Мережа, звіт ПЗ-1</t>
  </si>
  <si>
    <t>Чисельність дітей в розрахунку на одного педагогічного працівника</t>
  </si>
  <si>
    <t>Розрахунок</t>
  </si>
  <si>
    <t>Чисельність дітей в розрахунку на одну штатну одиницю</t>
  </si>
  <si>
    <t>Кількість дітей (хлопців/дівчат), залучених у заходах</t>
  </si>
  <si>
    <t>Звітність</t>
  </si>
  <si>
    <t>Кількість закладів, у яких буде реалізовано громадські проєкти (Бюджет участі)</t>
  </si>
  <si>
    <t>Рішення сесії від 16.08.2024 року № 6</t>
  </si>
  <si>
    <t>Кількість закладів, в яких буде проведений капітальний ремонт</t>
  </si>
  <si>
    <t>Рішення сесії від 22.05.2024 № 6; рішення сесії від 17.10.2024 № 3</t>
  </si>
  <si>
    <t xml:space="preserve">Кількість пунктів обігріву </t>
  </si>
  <si>
    <t>Наказ Департамету освіти та науки Хмельницької міської ради від 23.11.2022 року № 325-аг, Наказ Департамету освіти та науки Хмельницької міської ради від 05.01.2023 року № 2 - аг</t>
  </si>
  <si>
    <t>Кількість паливно-мастильних матеріалів для забезпечення роботи пунктів обігріву в закладах позашкільної освіти</t>
  </si>
  <si>
    <t>л</t>
  </si>
  <si>
    <t>ефективності</t>
  </si>
  <si>
    <t>Витрати на одну дитину, яка отримує позашкільну освіту</t>
  </si>
  <si>
    <t>Середня наповнюваність гуртків</t>
  </si>
  <si>
    <t>Середньорічна кількість дітей на один заклад позашкільної освіти</t>
  </si>
  <si>
    <t>Середні витрати на один заклад позашкільної освіти на реалізацію громадського проєкту (Бюджет участі)</t>
  </si>
  <si>
    <t>Середні витрати на капітальний ремонт одного закладу</t>
  </si>
  <si>
    <t>Середні витрати на один пункт обігріву</t>
  </si>
  <si>
    <t>якості</t>
  </si>
  <si>
    <t>Відсоток охоплення учнів позашкільною освітою</t>
  </si>
  <si>
    <t>%</t>
  </si>
  <si>
    <t>Динаміка росту власних надходжень в порівнянні з минулим роком</t>
  </si>
  <si>
    <t>Відсоток дітей, які візьмуть участь у тренувально-оздоровчих зборах</t>
  </si>
  <si>
    <t>Відсоток будівельної готовності по утеплення фасаду та сходового майданчика перед Палацом творчості дітей та юнацтва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</si>
  <si>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</si>
  <si>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</si>
  <si>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Олександр ХМЕЛІВСЬКИЙ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</si>
  <si>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</si>
  <si>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</si>
  <si>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</si>
  <si>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</si>
  <si>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</si>
  <si>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</si>
  <si>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</si>
  <si>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26 грудня 2024 року № 278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</si>
</sst>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₴_-;\-* #,##0.00\ _₴_-;_-* &quot;-&quot;??\ _₴_-;_-@_-"/>
    <numFmt numFmtId="164" formatCode="#,##0.00\ _₴"/>
    <numFmt numFmtId="165" formatCode="0.0"/>
    <numFmt numFmtId="166" formatCode="_-* #,##0\ _₴_-;\-* #,##0\ _₴_-;_-* &quot;-&quot;??\ _₴_-;_-@_-"/>
    <numFmt numFmtId="167" formatCode="#,##0\ _₴"/>
    <numFmt numFmtId="168" formatCode="#,##0.0\ _₴"/>
  </numFmts>
  <fonts count="31" x14ac:knownFonts="1">
    <font>
      <sz val="10"/>
      <color rgb="FF00000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2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Times New Roman"/>
      <family val="1"/>
    </font>
    <font>
      <sz val="8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0" borderId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0" fontId="22" fillId="0" borderId="0"/>
    <xf numFmtId="0" fontId="2" fillId="0" borderId="0"/>
    <xf numFmtId="0" fontId="26" fillId="0" borderId="0"/>
    <xf numFmtId="0" fontId="22" fillId="0" borderId="0"/>
    <xf numFmtId="0" fontId="28" fillId="0" borderId="0"/>
    <xf numFmtId="0" fontId="29" fillId="0" borderId="0"/>
    <xf numFmtId="0" fontId="1" fillId="0" borderId="0"/>
    <xf numFmtId="0" fontId="20" fillId="16" borderId="14" applyNumberFormat="0" applyFont="0" applyAlignment="0" applyProtection="0"/>
    <xf numFmtId="0" fontId="30" fillId="0" borderId="0"/>
    <xf numFmtId="43" fontId="2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 shrinkToFit="1"/>
    </xf>
    <xf numFmtId="3" fontId="9" fillId="0" borderId="0" xfId="0" applyNumberFormat="1" applyFont="1" applyFill="1" applyBorder="1" applyAlignment="1">
      <alignment horizontal="center" vertical="center" wrapText="1" shrinkToFit="1"/>
    </xf>
    <xf numFmtId="1" fontId="9" fillId="0" borderId="1" xfId="0" applyNumberFormat="1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1" fontId="14" fillId="0" borderId="0" xfId="0" applyNumberFormat="1" applyFont="1" applyFill="1" applyBorder="1" applyAlignment="1">
      <alignment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vertical="center" wrapText="1" shrinkToFit="1"/>
    </xf>
    <xf numFmtId="1" fontId="9" fillId="0" borderId="2" xfId="1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4" fontId="15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right" vertical="center" wrapText="1"/>
    </xf>
    <xf numFmtId="4" fontId="0" fillId="0" borderId="0" xfId="0" applyNumberFormat="1" applyFill="1" applyBorder="1" applyAlignment="1">
      <alignment horizontal="left" vertical="center" wrapText="1"/>
    </xf>
    <xf numFmtId="0" fontId="3" fillId="0" borderId="6" xfId="1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10" fillId="0" borderId="6" xfId="0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 shrinkToFit="1"/>
    </xf>
    <xf numFmtId="0" fontId="3" fillId="0" borderId="2" xfId="1" applyFont="1" applyFill="1" applyBorder="1" applyAlignment="1">
      <alignment horizontal="left" vertical="center" wrapText="1"/>
    </xf>
    <xf numFmtId="168" fontId="3" fillId="0" borderId="3" xfId="1" applyNumberFormat="1" applyFont="1" applyFill="1" applyBorder="1" applyAlignment="1">
      <alignment horizontal="center" vertical="center" wrapText="1"/>
    </xf>
    <xf numFmtId="168" fontId="3" fillId="0" borderId="5" xfId="1" applyNumberFormat="1" applyFont="1" applyFill="1" applyBorder="1" applyAlignment="1">
      <alignment horizontal="center" vertical="center" wrapText="1"/>
    </xf>
    <xf numFmtId="168" fontId="3" fillId="0" borderId="2" xfId="1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 shrinkToFit="1"/>
    </xf>
    <xf numFmtId="4" fontId="9" fillId="0" borderId="3" xfId="0" applyNumberFormat="1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 shrinkToFit="1"/>
    </xf>
    <xf numFmtId="4" fontId="9" fillId="0" borderId="5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1" fontId="9" fillId="0" borderId="3" xfId="0" applyNumberFormat="1" applyFont="1" applyFill="1" applyBorder="1" applyAlignment="1">
      <alignment horizontal="center" vertical="center" wrapText="1"/>
    </xf>
    <xf numFmtId="1" fontId="9" fillId="0" borderId="5" xfId="0" applyNumberFormat="1" applyFont="1" applyFill="1" applyBorder="1" applyAlignment="1">
      <alignment horizontal="center" vertical="center" wrapText="1"/>
    </xf>
    <xf numFmtId="1" fontId="9" fillId="0" borderId="3" xfId="0" applyNumberFormat="1" applyFont="1" applyFill="1" applyBorder="1" applyAlignment="1">
      <alignment horizontal="center" vertical="center" wrapText="1" shrinkToFit="1"/>
    </xf>
    <xf numFmtId="1" fontId="9" fillId="0" borderId="5" xfId="0" applyNumberFormat="1" applyFont="1" applyFill="1" applyBorder="1" applyAlignment="1">
      <alignment horizontal="center" vertical="center" wrapText="1" shrinkToFi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 shrinkToFit="1"/>
    </xf>
    <xf numFmtId="164" fontId="3" fillId="0" borderId="5" xfId="1" applyNumberFormat="1" applyFont="1" applyFill="1" applyBorder="1" applyAlignment="1">
      <alignment horizontal="center" vertical="center" wrapText="1" shrinkToFit="1"/>
    </xf>
    <xf numFmtId="43" fontId="9" fillId="0" borderId="2" xfId="0" applyNumberFormat="1" applyFont="1" applyFill="1" applyBorder="1" applyAlignment="1">
      <alignment horizontal="center" vertical="center" wrapText="1" shrinkToFit="1"/>
    </xf>
    <xf numFmtId="43" fontId="3" fillId="0" borderId="2" xfId="0" applyNumberFormat="1" applyFont="1" applyFill="1" applyBorder="1" applyAlignment="1">
      <alignment horizontal="center" vertical="center" wrapText="1" shrinkToFit="1"/>
    </xf>
    <xf numFmtId="166" fontId="9" fillId="0" borderId="2" xfId="0" applyNumberFormat="1" applyFont="1" applyFill="1" applyBorder="1" applyAlignment="1">
      <alignment horizontal="center" vertical="center" wrapText="1" shrinkToFit="1"/>
    </xf>
    <xf numFmtId="1" fontId="11" fillId="0" borderId="2" xfId="0" applyNumberFormat="1" applyFont="1" applyFill="1" applyBorder="1" applyAlignment="1">
      <alignment horizontal="center" vertical="center" wrapText="1" shrinkToFit="1"/>
    </xf>
    <xf numFmtId="3" fontId="11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0" fontId="3" fillId="0" borderId="3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167" fontId="3" fillId="0" borderId="3" xfId="1" applyNumberFormat="1" applyFont="1" applyFill="1" applyBorder="1" applyAlignment="1">
      <alignment horizontal="center" vertical="center" wrapText="1" shrinkToFit="1"/>
    </xf>
    <xf numFmtId="167" fontId="3" fillId="0" borderId="5" xfId="1" applyNumberFormat="1" applyFont="1" applyFill="1" applyBorder="1" applyAlignment="1">
      <alignment horizontal="center" vertical="center" wrapText="1" shrinkToFit="1"/>
    </xf>
    <xf numFmtId="167" fontId="3" fillId="0" borderId="3" xfId="1" applyNumberFormat="1" applyFont="1" applyFill="1" applyBorder="1" applyAlignment="1">
      <alignment horizontal="center" vertical="center" wrapText="1"/>
    </xf>
    <xf numFmtId="167" fontId="3" fillId="0" borderId="5" xfId="1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 wrapText="1" shrinkToFit="1"/>
    </xf>
    <xf numFmtId="166" fontId="3" fillId="0" borderId="3" xfId="0" applyNumberFormat="1" applyFont="1" applyFill="1" applyBorder="1" applyAlignment="1">
      <alignment horizontal="center" vertical="center" wrapText="1" shrinkToFit="1"/>
    </xf>
    <xf numFmtId="166" fontId="3" fillId="0" borderId="5" xfId="0" applyNumberFormat="1" applyFont="1" applyFill="1" applyBorder="1" applyAlignment="1">
      <alignment horizontal="center" vertical="center" wrapText="1" shrinkToFit="1"/>
    </xf>
    <xf numFmtId="1" fontId="3" fillId="0" borderId="2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 shrinkToFit="1"/>
    </xf>
    <xf numFmtId="4" fontId="3" fillId="0" borderId="5" xfId="0" applyNumberFormat="1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left" vertical="center" wrapText="1"/>
    </xf>
    <xf numFmtId="2" fontId="11" fillId="0" borderId="2" xfId="0" applyNumberFormat="1" applyFont="1" applyFill="1" applyBorder="1" applyAlignment="1">
      <alignment horizontal="center" vertical="center" wrapText="1" shrinkToFit="1"/>
    </xf>
    <xf numFmtId="165" fontId="11" fillId="0" borderId="2" xfId="0" applyNumberFormat="1" applyFont="1" applyFill="1" applyBorder="1" applyAlignment="1">
      <alignment horizontal="center" vertical="center" wrapText="1" shrinkToFit="1"/>
    </xf>
    <xf numFmtId="4" fontId="11" fillId="0" borderId="2" xfId="0" applyNumberFormat="1" applyFont="1" applyFill="1" applyBorder="1" applyAlignment="1">
      <alignment horizontal="center" vertical="center" wrapText="1" shrinkToFit="1"/>
    </xf>
    <xf numFmtId="0" fontId="11" fillId="0" borderId="2" xfId="1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4" fontId="9" fillId="0" borderId="9" xfId="0" applyNumberFormat="1" applyFont="1" applyFill="1" applyBorder="1" applyAlignment="1">
      <alignment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vertical="center" wrapText="1" shrinkToFit="1"/>
    </xf>
    <xf numFmtId="4" fontId="9" fillId="0" borderId="2" xfId="0" applyNumberFormat="1" applyFont="1" applyFill="1" applyBorder="1" applyAlignment="1">
      <alignment horizontal="right" vertical="center" wrapText="1" shrinkToFit="1"/>
    </xf>
    <xf numFmtId="4" fontId="2" fillId="0" borderId="0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right" vertical="center" wrapText="1"/>
    </xf>
    <xf numFmtId="4" fontId="9" fillId="0" borderId="0" xfId="0" applyNumberFormat="1" applyFont="1" applyFill="1" applyBorder="1" applyAlignment="1">
      <alignment horizontal="right" vertical="center" wrapText="1" shrinkToFit="1"/>
    </xf>
    <xf numFmtId="4" fontId="9" fillId="0" borderId="3" xfId="0" applyNumberFormat="1" applyFont="1" applyFill="1" applyBorder="1" applyAlignment="1">
      <alignment horizontal="right" vertical="center" wrapText="1" shrinkToFit="1"/>
    </xf>
    <xf numFmtId="4" fontId="9" fillId="0" borderId="5" xfId="0" applyNumberFormat="1" applyFont="1" applyFill="1" applyBorder="1" applyAlignment="1">
      <alignment horizontal="right" vertical="center" wrapText="1" shrinkToFit="1"/>
    </xf>
    <xf numFmtId="4" fontId="3" fillId="0" borderId="2" xfId="1" applyNumberFormat="1" applyFont="1" applyFill="1" applyBorder="1" applyAlignment="1">
      <alignment horizontal="right" vertical="center" wrapText="1" shrinkToFit="1"/>
    </xf>
    <xf numFmtId="4" fontId="9" fillId="0" borderId="2" xfId="1" applyNumberFormat="1" applyFont="1" applyFill="1" applyBorder="1" applyAlignment="1">
      <alignment horizontal="right" vertical="center" wrapText="1" shrinkToFi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R119"/>
  <sheetViews>
    <sheetView tabSelected="1" view="pageBreakPreview" zoomScale="70" zoomScaleNormal="80" zoomScaleSheetLayoutView="70" workbookViewId="0">
      <selection activeCell="A3" sqref="A3:K3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16.6640625" style="1" customWidth="1"/>
    <col min="13" max="13" width="22.5" style="1" customWidth="1"/>
    <col min="14" max="14" width="16.1640625" style="1" customWidth="1"/>
    <col min="15" max="15" width="12.1640625" style="1" bestFit="1" customWidth="1"/>
    <col min="16" max="16" width="13" style="1" bestFit="1" customWidth="1"/>
    <col min="17" max="16384" width="9.33203125" style="1"/>
  </cols>
  <sheetData>
    <row r="1" spans="1:14" ht="92.25" customHeight="1" x14ac:dyDescent="0.2">
      <c r="B1" s="2"/>
      <c r="C1" s="2"/>
      <c r="D1" s="2"/>
      <c r="E1" s="2"/>
      <c r="F1" s="2"/>
      <c r="G1" s="145" t="s">
        <v>0</v>
      </c>
      <c r="H1" s="146"/>
      <c r="I1" s="146"/>
      <c r="J1" s="146"/>
      <c r="K1" s="146"/>
    </row>
    <row r="2" spans="1:14" ht="117.75" customHeight="1" x14ac:dyDescent="0.2">
      <c r="B2" s="2"/>
      <c r="C2" s="2"/>
      <c r="D2" s="2"/>
      <c r="E2" s="2"/>
      <c r="F2" s="2"/>
      <c r="G2" s="147" t="s">
        <v>124</v>
      </c>
      <c r="H2" s="147"/>
      <c r="I2" s="147"/>
      <c r="J2" s="147"/>
      <c r="K2" s="147"/>
    </row>
    <row r="3" spans="1:14" ht="37.5" customHeight="1" x14ac:dyDescent="0.2">
      <c r="A3" s="148" t="s">
        <v>1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4" ht="104.65" customHeight="1" x14ac:dyDescent="0.2">
      <c r="A4" s="3" t="s">
        <v>2</v>
      </c>
      <c r="B4" s="142" t="s">
        <v>3</v>
      </c>
      <c r="C4" s="142"/>
      <c r="D4" s="142"/>
      <c r="E4" s="142"/>
      <c r="F4" s="142"/>
      <c r="G4" s="57" t="s">
        <v>4</v>
      </c>
      <c r="H4" s="57"/>
      <c r="I4" s="57"/>
      <c r="J4" s="57"/>
      <c r="K4" s="57"/>
    </row>
    <row r="5" spans="1:14" ht="107.45" customHeight="1" x14ac:dyDescent="0.2">
      <c r="A5" s="4" t="s">
        <v>5</v>
      </c>
      <c r="B5" s="142" t="s">
        <v>6</v>
      </c>
      <c r="C5" s="142"/>
      <c r="D5" s="142"/>
      <c r="E5" s="142"/>
      <c r="F5" s="142"/>
      <c r="G5" s="142" t="s">
        <v>7</v>
      </c>
      <c r="H5" s="142"/>
      <c r="I5" s="142"/>
      <c r="J5" s="142"/>
      <c r="K5" s="142"/>
    </row>
    <row r="6" spans="1:14" ht="101.25" customHeight="1" x14ac:dyDescent="0.2">
      <c r="A6" s="4" t="s">
        <v>8</v>
      </c>
      <c r="B6" s="57" t="s">
        <v>9</v>
      </c>
      <c r="C6" s="142"/>
      <c r="D6" s="5" t="s">
        <v>10</v>
      </c>
      <c r="E6" s="143" t="s">
        <v>11</v>
      </c>
      <c r="F6" s="142"/>
      <c r="G6" s="57" t="s">
        <v>12</v>
      </c>
      <c r="H6" s="142"/>
      <c r="I6" s="142"/>
      <c r="J6" s="142"/>
      <c r="K6" s="142"/>
    </row>
    <row r="7" spans="1:14" ht="27" customHeight="1" x14ac:dyDescent="0.2">
      <c r="A7" s="125" t="s">
        <v>13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6"/>
      <c r="M7" s="6"/>
      <c r="N7" s="6"/>
    </row>
    <row r="8" spans="1:14" ht="22.15" customHeight="1" x14ac:dyDescent="0.2">
      <c r="A8" s="144" t="s">
        <v>14</v>
      </c>
      <c r="B8" s="144"/>
      <c r="C8" s="144"/>
      <c r="D8" s="144"/>
      <c r="E8" s="144"/>
      <c r="F8" s="144"/>
      <c r="G8" s="144"/>
      <c r="H8" s="144"/>
      <c r="I8" s="7"/>
      <c r="J8" s="7"/>
      <c r="K8" s="7"/>
    </row>
    <row r="9" spans="1:14" ht="19.149999999999999" customHeight="1" x14ac:dyDescent="0.2">
      <c r="A9" s="136" t="s">
        <v>15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</row>
    <row r="10" spans="1:14" ht="20.45" customHeight="1" x14ac:dyDescent="0.2">
      <c r="A10" s="136" t="s">
        <v>16</v>
      </c>
      <c r="B10" s="136"/>
      <c r="C10" s="136"/>
      <c r="D10" s="136"/>
      <c r="E10" s="136"/>
      <c r="F10" s="136"/>
      <c r="G10" s="136"/>
      <c r="H10" s="136"/>
      <c r="I10" s="136"/>
      <c r="J10" s="8"/>
      <c r="K10" s="8"/>
    </row>
    <row r="11" spans="1:14" ht="20.45" customHeight="1" x14ac:dyDescent="0.2">
      <c r="A11" s="136" t="s">
        <v>17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</row>
    <row r="12" spans="1:14" ht="22.15" customHeight="1" x14ac:dyDescent="0.2">
      <c r="A12" s="136" t="s">
        <v>18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</row>
    <row r="13" spans="1:14" ht="23.25" customHeight="1" x14ac:dyDescent="0.2">
      <c r="A13" s="136" t="s">
        <v>19</v>
      </c>
      <c r="B13" s="125"/>
      <c r="C13" s="125"/>
      <c r="D13" s="125"/>
      <c r="E13" s="125"/>
      <c r="F13" s="125"/>
      <c r="G13" s="125"/>
      <c r="H13" s="125"/>
      <c r="I13" s="125"/>
      <c r="J13" s="125"/>
      <c r="K13" s="125"/>
    </row>
    <row r="14" spans="1:14" ht="23.25" customHeight="1" x14ac:dyDescent="0.2">
      <c r="A14" s="136" t="s">
        <v>20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6"/>
    </row>
    <row r="15" spans="1:14" ht="19.149999999999999" customHeight="1" x14ac:dyDescent="0.2">
      <c r="A15" s="136" t="s">
        <v>21</v>
      </c>
      <c r="B15" s="136"/>
      <c r="C15" s="136"/>
      <c r="D15" s="136"/>
      <c r="E15" s="136"/>
      <c r="F15" s="136"/>
      <c r="G15" s="136"/>
      <c r="H15" s="136"/>
      <c r="I15" s="136"/>
      <c r="J15" s="136"/>
      <c r="K15" s="136"/>
    </row>
    <row r="16" spans="1:14" ht="23.1" customHeight="1" x14ac:dyDescent="0.2">
      <c r="A16" s="136" t="s">
        <v>22</v>
      </c>
      <c r="B16" s="140"/>
      <c r="C16" s="140"/>
      <c r="D16" s="140"/>
      <c r="E16" s="140"/>
      <c r="F16" s="140"/>
      <c r="G16" s="140"/>
      <c r="H16" s="140"/>
      <c r="I16" s="140"/>
      <c r="J16" s="140"/>
      <c r="K16" s="140"/>
    </row>
    <row r="17" spans="1:11" ht="21.75" customHeight="1" x14ac:dyDescent="0.2">
      <c r="A17" s="136" t="s">
        <v>23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40"/>
    </row>
    <row r="18" spans="1:11" ht="31.7" customHeight="1" x14ac:dyDescent="0.2">
      <c r="A18" s="139" t="s">
        <v>24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41"/>
    </row>
    <row r="19" spans="1:11" ht="37.35" customHeight="1" x14ac:dyDescent="0.2">
      <c r="A19" s="139" t="s">
        <v>25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</row>
    <row r="20" spans="1:11" ht="31.7" customHeight="1" x14ac:dyDescent="0.2">
      <c r="A20" s="136" t="s">
        <v>26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36"/>
    </row>
    <row r="21" spans="1:11" ht="42.75" customHeight="1" x14ac:dyDescent="0.2">
      <c r="A21" s="139" t="s">
        <v>27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</row>
    <row r="22" spans="1:11" ht="24" customHeight="1" x14ac:dyDescent="0.2">
      <c r="A22" s="136" t="s">
        <v>28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</row>
    <row r="23" spans="1:11" ht="44.45" customHeight="1" x14ac:dyDescent="0.2">
      <c r="A23" s="139" t="s">
        <v>29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39"/>
    </row>
    <row r="24" spans="1:11" ht="23.25" customHeight="1" x14ac:dyDescent="0.2">
      <c r="A24" s="136" t="s">
        <v>30</v>
      </c>
      <c r="B24" s="136"/>
      <c r="C24" s="136"/>
      <c r="D24" s="136"/>
      <c r="E24" s="136"/>
      <c r="F24" s="136"/>
      <c r="G24" s="136"/>
      <c r="H24" s="136"/>
      <c r="I24" s="136"/>
      <c r="J24" s="136"/>
      <c r="K24" s="136"/>
    </row>
    <row r="25" spans="1:11" ht="23.25" customHeight="1" x14ac:dyDescent="0.2">
      <c r="A25" s="136" t="s">
        <v>31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36"/>
    </row>
    <row r="26" spans="1:11" ht="25.15" customHeight="1" x14ac:dyDescent="0.2">
      <c r="A26" s="136" t="s">
        <v>32</v>
      </c>
      <c r="B26" s="136"/>
      <c r="C26" s="136"/>
      <c r="D26" s="136"/>
      <c r="E26" s="136"/>
      <c r="F26" s="136"/>
      <c r="G26" s="136"/>
      <c r="H26" s="136"/>
      <c r="I26" s="136"/>
      <c r="J26" s="136"/>
      <c r="K26" s="136"/>
    </row>
    <row r="27" spans="1:11" ht="48.2" customHeight="1" x14ac:dyDescent="0.2">
      <c r="A27" s="136" t="s">
        <v>33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6"/>
    </row>
    <row r="28" spans="1:11" ht="19.7" customHeight="1" x14ac:dyDescent="0.2">
      <c r="A28" s="136" t="s">
        <v>34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6"/>
    </row>
    <row r="29" spans="1:11" ht="22.7" customHeight="1" x14ac:dyDescent="0.2">
      <c r="A29" s="136" t="s">
        <v>35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6"/>
    </row>
    <row r="30" spans="1:11" ht="19.5" customHeight="1" x14ac:dyDescent="0.2">
      <c r="A30" s="136" t="s">
        <v>36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</row>
    <row r="31" spans="1:11" ht="19.5" customHeight="1" x14ac:dyDescent="0.2">
      <c r="A31" s="137" t="s">
        <v>37</v>
      </c>
      <c r="B31" s="137"/>
      <c r="C31" s="137"/>
      <c r="D31" s="137"/>
      <c r="E31" s="137"/>
      <c r="F31" s="137"/>
      <c r="G31" s="137"/>
      <c r="H31" s="137"/>
      <c r="I31" s="137"/>
      <c r="J31" s="137"/>
      <c r="K31" s="137"/>
    </row>
    <row r="32" spans="1:11" ht="19.5" customHeight="1" x14ac:dyDescent="0.2">
      <c r="A32" s="137" t="s">
        <v>38</v>
      </c>
      <c r="B32" s="137"/>
      <c r="C32" s="137"/>
      <c r="D32" s="137"/>
      <c r="E32" s="137"/>
      <c r="F32" s="137"/>
      <c r="G32" s="137"/>
      <c r="H32" s="137"/>
      <c r="I32" s="137"/>
      <c r="J32" s="137"/>
      <c r="K32" s="137"/>
    </row>
    <row r="33" spans="1:11" ht="19.5" customHeight="1" x14ac:dyDescent="0.2">
      <c r="A33" s="137" t="s">
        <v>39</v>
      </c>
      <c r="B33" s="137"/>
      <c r="C33" s="137"/>
      <c r="D33" s="137"/>
      <c r="E33" s="137"/>
      <c r="F33" s="137"/>
      <c r="G33" s="137"/>
      <c r="H33" s="137"/>
      <c r="I33" s="137"/>
      <c r="J33" s="137"/>
      <c r="K33" s="137"/>
    </row>
    <row r="34" spans="1:11" ht="19.5" customHeight="1" x14ac:dyDescent="0.2">
      <c r="A34" s="136" t="s">
        <v>40</v>
      </c>
      <c r="B34" s="136"/>
      <c r="C34" s="136"/>
      <c r="D34" s="136"/>
      <c r="E34" s="136"/>
      <c r="F34" s="136"/>
      <c r="G34" s="136"/>
      <c r="H34" s="136"/>
      <c r="I34" s="136"/>
      <c r="J34" s="136"/>
      <c r="K34" s="136"/>
    </row>
    <row r="35" spans="1:11" ht="19.5" customHeight="1" x14ac:dyDescent="0.2">
      <c r="A35" s="137" t="s">
        <v>41</v>
      </c>
      <c r="B35" s="137"/>
      <c r="C35" s="137"/>
      <c r="D35" s="137"/>
      <c r="E35" s="137"/>
      <c r="F35" s="137"/>
      <c r="G35" s="137"/>
      <c r="H35" s="137"/>
      <c r="I35" s="137"/>
      <c r="J35" s="137"/>
      <c r="K35" s="137"/>
    </row>
    <row r="36" spans="1:11" ht="23.25" customHeight="1" x14ac:dyDescent="0.2">
      <c r="A36" s="125" t="s">
        <v>42</v>
      </c>
      <c r="B36" s="125"/>
      <c r="C36" s="125"/>
      <c r="D36" s="125"/>
      <c r="E36" s="125"/>
      <c r="F36" s="125"/>
      <c r="G36" s="125"/>
      <c r="H36" s="125"/>
      <c r="I36" s="125"/>
      <c r="J36" s="125"/>
      <c r="K36" s="125"/>
    </row>
    <row r="37" spans="1:11" ht="9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8.75" customHeight="1" x14ac:dyDescent="0.2">
      <c r="A38" s="9" t="s">
        <v>43</v>
      </c>
      <c r="B38" s="120" t="s">
        <v>44</v>
      </c>
      <c r="C38" s="120"/>
      <c r="D38" s="120"/>
      <c r="E38" s="120"/>
      <c r="F38" s="120"/>
      <c r="G38" s="120"/>
      <c r="H38" s="120"/>
      <c r="I38" s="10"/>
      <c r="J38" s="10"/>
      <c r="K38" s="10"/>
    </row>
    <row r="39" spans="1:11" ht="20.45" customHeight="1" x14ac:dyDescent="0.2">
      <c r="A39" s="11">
        <v>1</v>
      </c>
      <c r="B39" s="64" t="s">
        <v>45</v>
      </c>
      <c r="C39" s="64"/>
      <c r="D39" s="64"/>
      <c r="E39" s="64"/>
      <c r="F39" s="64"/>
      <c r="G39" s="64"/>
      <c r="H39" s="64"/>
      <c r="I39" s="10"/>
      <c r="J39" s="10"/>
      <c r="K39" s="10"/>
    </row>
    <row r="40" spans="1:11" ht="12.2" customHeight="1" x14ac:dyDescent="0.2">
      <c r="A40" s="12"/>
      <c r="B40" s="3"/>
      <c r="C40" s="3"/>
      <c r="D40" s="3"/>
      <c r="E40" s="3"/>
      <c r="F40" s="3"/>
      <c r="G40" s="3"/>
      <c r="H40" s="3"/>
      <c r="I40" s="10"/>
      <c r="J40" s="10"/>
      <c r="K40" s="10"/>
    </row>
    <row r="41" spans="1:11" ht="23.25" customHeight="1" x14ac:dyDescent="0.2">
      <c r="A41" s="125" t="s">
        <v>46</v>
      </c>
      <c r="B41" s="138"/>
      <c r="C41" s="138"/>
      <c r="D41" s="138"/>
      <c r="E41" s="138"/>
      <c r="F41" s="138"/>
      <c r="G41" s="138"/>
      <c r="H41" s="138"/>
      <c r="I41" s="138"/>
      <c r="J41" s="138"/>
      <c r="K41" s="138"/>
    </row>
    <row r="42" spans="1:11" ht="10.5" hidden="1" customHeight="1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</row>
    <row r="43" spans="1:11" ht="15.6" customHeight="1" x14ac:dyDescent="0.2">
      <c r="A43" s="125" t="s">
        <v>47</v>
      </c>
      <c r="B43" s="125"/>
      <c r="C43" s="125"/>
      <c r="D43" s="125"/>
      <c r="E43" s="125"/>
      <c r="F43" s="125"/>
      <c r="G43" s="125"/>
      <c r="H43" s="125"/>
      <c r="I43" s="125"/>
      <c r="J43" s="125"/>
      <c r="K43" s="125"/>
    </row>
    <row r="44" spans="1:11" ht="9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ht="14.25" customHeight="1" x14ac:dyDescent="0.2">
      <c r="A45" s="9" t="s">
        <v>43</v>
      </c>
      <c r="B45" s="120" t="s">
        <v>48</v>
      </c>
      <c r="C45" s="120"/>
      <c r="D45" s="120"/>
      <c r="E45" s="120"/>
      <c r="F45" s="120"/>
      <c r="G45" s="120"/>
      <c r="H45" s="120"/>
      <c r="I45" s="10"/>
      <c r="J45" s="10"/>
      <c r="K45" s="10"/>
    </row>
    <row r="46" spans="1:11" ht="26.45" customHeight="1" x14ac:dyDescent="0.2">
      <c r="A46" s="13">
        <v>1</v>
      </c>
      <c r="B46" s="83" t="s">
        <v>49</v>
      </c>
      <c r="C46" s="126"/>
      <c r="D46" s="126"/>
      <c r="E46" s="126"/>
      <c r="F46" s="126"/>
      <c r="G46" s="126"/>
      <c r="H46" s="84"/>
      <c r="I46" s="10"/>
      <c r="J46" s="10"/>
      <c r="K46" s="10"/>
    </row>
    <row r="47" spans="1:11" ht="8.4499999999999993" customHeight="1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</row>
    <row r="48" spans="1:11" ht="22.7" customHeight="1" x14ac:dyDescent="0.2">
      <c r="A48" s="125" t="s">
        <v>50</v>
      </c>
      <c r="B48" s="125"/>
      <c r="C48" s="125"/>
      <c r="D48" s="125"/>
      <c r="E48" s="125"/>
      <c r="F48" s="125"/>
      <c r="G48" s="125"/>
      <c r="H48" s="125"/>
      <c r="I48" s="10"/>
      <c r="J48" s="10"/>
      <c r="K48" s="10"/>
    </row>
    <row r="49" spans="1:18" ht="16.5" customHeight="1" x14ac:dyDescent="0.2">
      <c r="A49" s="130" t="s">
        <v>51</v>
      </c>
      <c r="B49" s="130"/>
      <c r="C49" s="130"/>
      <c r="D49" s="130"/>
      <c r="E49" s="130"/>
      <c r="F49" s="130"/>
      <c r="G49" s="130"/>
      <c r="H49" s="130"/>
      <c r="I49" s="130"/>
      <c r="J49" s="4"/>
      <c r="K49" s="4"/>
    </row>
    <row r="50" spans="1:18" s="17" customFormat="1" ht="24.75" customHeight="1" x14ac:dyDescent="0.2">
      <c r="A50" s="14" t="s">
        <v>43</v>
      </c>
      <c r="B50" s="120" t="s">
        <v>52</v>
      </c>
      <c r="C50" s="120"/>
      <c r="D50" s="120" t="s">
        <v>53</v>
      </c>
      <c r="E50" s="120"/>
      <c r="F50" s="120" t="s">
        <v>54</v>
      </c>
      <c r="G50" s="120"/>
      <c r="H50" s="120" t="s">
        <v>55</v>
      </c>
      <c r="I50" s="120"/>
      <c r="J50" s="15"/>
      <c r="K50" s="16"/>
    </row>
    <row r="51" spans="1:18" ht="15.75" x14ac:dyDescent="0.2">
      <c r="A51" s="18">
        <v>1</v>
      </c>
      <c r="B51" s="121">
        <v>2</v>
      </c>
      <c r="C51" s="121"/>
      <c r="D51" s="121">
        <v>3</v>
      </c>
      <c r="E51" s="121"/>
      <c r="F51" s="121">
        <v>4</v>
      </c>
      <c r="G51" s="121"/>
      <c r="H51" s="121">
        <v>6</v>
      </c>
      <c r="I51" s="121"/>
      <c r="J51" s="19"/>
      <c r="K51" s="10"/>
    </row>
    <row r="52" spans="1:18" ht="36.75" customHeight="1" x14ac:dyDescent="0.2">
      <c r="A52" s="20">
        <v>1</v>
      </c>
      <c r="B52" s="64" t="s">
        <v>56</v>
      </c>
      <c r="C52" s="64"/>
      <c r="D52" s="128">
        <f>38329360+489324-3400000-620000+20000-89488-100000</f>
        <v>34629196</v>
      </c>
      <c r="E52" s="128"/>
      <c r="F52" s="128">
        <v>745660</v>
      </c>
      <c r="G52" s="128"/>
      <c r="H52" s="128">
        <f>D52+F52</f>
        <v>35374856</v>
      </c>
      <c r="I52" s="128"/>
      <c r="J52" s="21"/>
      <c r="K52" s="10"/>
    </row>
    <row r="53" spans="1:18" ht="22.5" customHeight="1" x14ac:dyDescent="0.2">
      <c r="A53" s="20">
        <v>2</v>
      </c>
      <c r="B53" s="64" t="s">
        <v>57</v>
      </c>
      <c r="C53" s="64"/>
      <c r="D53" s="128">
        <v>50000</v>
      </c>
      <c r="E53" s="128"/>
      <c r="F53" s="128">
        <v>0</v>
      </c>
      <c r="G53" s="128"/>
      <c r="H53" s="128">
        <f>D53+F53</f>
        <v>50000</v>
      </c>
      <c r="I53" s="128"/>
      <c r="J53" s="21"/>
      <c r="K53" s="10"/>
    </row>
    <row r="54" spans="1:18" ht="23.1" customHeight="1" x14ac:dyDescent="0.2">
      <c r="A54" s="22">
        <v>3</v>
      </c>
      <c r="B54" s="70" t="s">
        <v>58</v>
      </c>
      <c r="C54" s="70"/>
      <c r="D54" s="134">
        <v>0</v>
      </c>
      <c r="E54" s="134"/>
      <c r="F54" s="134">
        <f>1000000+1300000</f>
        <v>2300000</v>
      </c>
      <c r="G54" s="134"/>
      <c r="H54" s="135">
        <f t="shared" ref="H54" si="0">D54+F54</f>
        <v>2300000</v>
      </c>
      <c r="I54" s="135"/>
      <c r="J54" s="21"/>
      <c r="K54" s="10"/>
    </row>
    <row r="55" spans="1:18" ht="32.65" customHeight="1" x14ac:dyDescent="0.2">
      <c r="A55" s="20">
        <v>4</v>
      </c>
      <c r="B55" s="83" t="s">
        <v>59</v>
      </c>
      <c r="C55" s="84"/>
      <c r="D55" s="132">
        <v>0</v>
      </c>
      <c r="E55" s="133"/>
      <c r="F55" s="132">
        <f>358000+75834</f>
        <v>433834</v>
      </c>
      <c r="G55" s="133"/>
      <c r="H55" s="132">
        <f>D55+F55</f>
        <v>433834</v>
      </c>
      <c r="I55" s="133"/>
      <c r="J55" s="21"/>
      <c r="K55" s="10"/>
      <c r="M55" s="131"/>
      <c r="N55" s="131"/>
      <c r="O55" s="131"/>
      <c r="P55" s="131"/>
      <c r="Q55" s="131"/>
      <c r="R55" s="131"/>
    </row>
    <row r="56" spans="1:18" ht="15.75" x14ac:dyDescent="0.2">
      <c r="A56" s="111" t="s">
        <v>60</v>
      </c>
      <c r="B56" s="111"/>
      <c r="C56" s="111"/>
      <c r="D56" s="128">
        <f>SUM(D52:D55)</f>
        <v>34679196</v>
      </c>
      <c r="E56" s="128"/>
      <c r="F56" s="128">
        <f>SUM(F52:F55)</f>
        <v>3479494</v>
      </c>
      <c r="G56" s="128"/>
      <c r="H56" s="128">
        <f>SUM(H52:H55)</f>
        <v>38158690</v>
      </c>
      <c r="I56" s="128"/>
      <c r="J56" s="10"/>
      <c r="K56" s="10"/>
      <c r="M56" s="131"/>
      <c r="N56" s="131"/>
      <c r="O56" s="131"/>
      <c r="P56" s="131"/>
      <c r="Q56" s="131"/>
      <c r="R56" s="131"/>
    </row>
    <row r="57" spans="1:18" ht="15.75" x14ac:dyDescent="0.2">
      <c r="A57" s="10"/>
      <c r="B57" s="3"/>
      <c r="C57" s="10"/>
      <c r="D57" s="23"/>
      <c r="E57" s="23"/>
      <c r="F57" s="23"/>
      <c r="G57" s="23"/>
      <c r="H57" s="23"/>
      <c r="I57" s="23"/>
      <c r="J57" s="10"/>
      <c r="K57" s="10"/>
      <c r="M57" s="129"/>
      <c r="N57" s="129"/>
      <c r="O57" s="129"/>
      <c r="P57" s="129"/>
      <c r="Q57" s="129"/>
      <c r="R57" s="129"/>
    </row>
    <row r="58" spans="1:18" ht="15.75" x14ac:dyDescent="0.2">
      <c r="A58" s="125" t="s">
        <v>61</v>
      </c>
      <c r="B58" s="125"/>
      <c r="C58" s="125"/>
      <c r="D58" s="125"/>
      <c r="E58" s="125"/>
      <c r="F58" s="125"/>
      <c r="G58" s="125"/>
      <c r="H58" s="125"/>
      <c r="I58" s="10"/>
      <c r="J58" s="10"/>
      <c r="K58" s="10"/>
    </row>
    <row r="59" spans="1:18" ht="16.5" customHeight="1" x14ac:dyDescent="0.2">
      <c r="A59" s="130" t="s">
        <v>51</v>
      </c>
      <c r="B59" s="130"/>
      <c r="C59" s="130"/>
      <c r="D59" s="130"/>
      <c r="E59" s="130"/>
      <c r="F59" s="130"/>
      <c r="G59" s="130"/>
      <c r="H59" s="130"/>
      <c r="I59" s="130"/>
      <c r="J59" s="4"/>
      <c r="K59" s="4"/>
    </row>
    <row r="60" spans="1:18" ht="31.7" customHeight="1" x14ac:dyDescent="0.2">
      <c r="A60" s="120" t="s">
        <v>62</v>
      </c>
      <c r="B60" s="120"/>
      <c r="C60" s="120"/>
      <c r="D60" s="120" t="s">
        <v>53</v>
      </c>
      <c r="E60" s="120"/>
      <c r="F60" s="120" t="s">
        <v>54</v>
      </c>
      <c r="G60" s="120"/>
      <c r="H60" s="120" t="s">
        <v>55</v>
      </c>
      <c r="I60" s="120"/>
      <c r="J60" s="10"/>
      <c r="K60" s="10"/>
    </row>
    <row r="61" spans="1:18" ht="16.5" customHeight="1" x14ac:dyDescent="0.2">
      <c r="A61" s="121">
        <v>1</v>
      </c>
      <c r="B61" s="121"/>
      <c r="C61" s="121"/>
      <c r="D61" s="121">
        <v>2</v>
      </c>
      <c r="E61" s="121"/>
      <c r="F61" s="121">
        <v>3</v>
      </c>
      <c r="G61" s="121"/>
      <c r="H61" s="121">
        <v>4</v>
      </c>
      <c r="I61" s="121"/>
      <c r="J61" s="10"/>
      <c r="K61" s="10"/>
    </row>
    <row r="62" spans="1:18" ht="42" customHeight="1" x14ac:dyDescent="0.2">
      <c r="A62" s="83" t="s">
        <v>63</v>
      </c>
      <c r="B62" s="126"/>
      <c r="C62" s="84"/>
      <c r="D62" s="128">
        <f>D56-D64-487838</f>
        <v>34141358</v>
      </c>
      <c r="E62" s="128"/>
      <c r="F62" s="127">
        <f>F56-75834</f>
        <v>3403660</v>
      </c>
      <c r="G62" s="127"/>
      <c r="H62" s="127">
        <f>F62+D62</f>
        <v>37545018</v>
      </c>
      <c r="I62" s="127"/>
      <c r="J62" s="10"/>
      <c r="K62" s="10"/>
    </row>
    <row r="63" spans="1:18" ht="42" customHeight="1" x14ac:dyDescent="0.2">
      <c r="A63" s="83" t="s">
        <v>64</v>
      </c>
      <c r="B63" s="126"/>
      <c r="C63" s="84"/>
      <c r="D63" s="127">
        <v>487838</v>
      </c>
      <c r="E63" s="127"/>
      <c r="F63" s="127">
        <v>75834</v>
      </c>
      <c r="G63" s="127"/>
      <c r="H63" s="127">
        <f>F63+D63</f>
        <v>563672</v>
      </c>
      <c r="I63" s="127"/>
      <c r="J63" s="10"/>
      <c r="K63" s="10"/>
    </row>
    <row r="64" spans="1:18" ht="70.150000000000006" customHeight="1" x14ac:dyDescent="0.2">
      <c r="A64" s="83" t="s">
        <v>65</v>
      </c>
      <c r="B64" s="126"/>
      <c r="C64" s="84"/>
      <c r="D64" s="128">
        <f>D53</f>
        <v>50000</v>
      </c>
      <c r="E64" s="128"/>
      <c r="F64" s="127">
        <v>0</v>
      </c>
      <c r="G64" s="127"/>
      <c r="H64" s="127">
        <f>F64+D64</f>
        <v>50000</v>
      </c>
      <c r="I64" s="127"/>
      <c r="J64" s="10"/>
      <c r="K64" s="10"/>
    </row>
    <row r="65" spans="1:15" ht="21.2" customHeight="1" x14ac:dyDescent="0.2">
      <c r="A65" s="122" t="s">
        <v>60</v>
      </c>
      <c r="B65" s="123"/>
      <c r="C65" s="123"/>
      <c r="D65" s="124">
        <f>SUM(D62:D64)</f>
        <v>34679196</v>
      </c>
      <c r="E65" s="124"/>
      <c r="F65" s="124">
        <f t="shared" ref="F65" si="1">SUM(F62:F64)</f>
        <v>3479494</v>
      </c>
      <c r="G65" s="124"/>
      <c r="H65" s="124">
        <f t="shared" ref="H65" si="2">SUM(H62:H64)</f>
        <v>38158690</v>
      </c>
      <c r="I65" s="124"/>
      <c r="J65" s="10"/>
      <c r="K65" s="10"/>
    </row>
    <row r="66" spans="1:15" ht="10.5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</row>
    <row r="67" spans="1:15" ht="17.45" customHeight="1" x14ac:dyDescent="0.2">
      <c r="A67" s="125" t="s">
        <v>66</v>
      </c>
      <c r="B67" s="125"/>
      <c r="C67" s="125"/>
      <c r="D67" s="125"/>
      <c r="E67" s="125"/>
      <c r="F67" s="125"/>
      <c r="G67" s="125"/>
      <c r="H67" s="125"/>
      <c r="I67" s="10"/>
      <c r="J67" s="10"/>
      <c r="K67" s="10"/>
    </row>
    <row r="68" spans="1:15" ht="26.45" customHeight="1" x14ac:dyDescent="0.2">
      <c r="A68" s="14" t="s">
        <v>43</v>
      </c>
      <c r="B68" s="14" t="s">
        <v>67</v>
      </c>
      <c r="C68" s="14" t="s">
        <v>68</v>
      </c>
      <c r="D68" s="120" t="s">
        <v>69</v>
      </c>
      <c r="E68" s="120"/>
      <c r="F68" s="120" t="s">
        <v>53</v>
      </c>
      <c r="G68" s="120"/>
      <c r="H68" s="120" t="s">
        <v>54</v>
      </c>
      <c r="I68" s="120"/>
      <c r="J68" s="120" t="s">
        <v>55</v>
      </c>
      <c r="K68" s="120"/>
    </row>
    <row r="69" spans="1:15" s="17" customFormat="1" ht="21.95" customHeight="1" x14ac:dyDescent="0.2">
      <c r="A69" s="18">
        <v>1</v>
      </c>
      <c r="B69" s="18">
        <v>2</v>
      </c>
      <c r="C69" s="18">
        <v>3</v>
      </c>
      <c r="D69" s="121">
        <v>4</v>
      </c>
      <c r="E69" s="121"/>
      <c r="F69" s="121">
        <v>5</v>
      </c>
      <c r="G69" s="121"/>
      <c r="H69" s="121">
        <v>6</v>
      </c>
      <c r="I69" s="121"/>
      <c r="J69" s="121">
        <v>7</v>
      </c>
      <c r="K69" s="75"/>
    </row>
    <row r="70" spans="1:15" ht="19.7" customHeight="1" x14ac:dyDescent="0.2">
      <c r="A70" s="20">
        <v>1</v>
      </c>
      <c r="B70" s="24" t="s">
        <v>70</v>
      </c>
      <c r="C70" s="25"/>
      <c r="D70" s="75"/>
      <c r="E70" s="75"/>
      <c r="F70" s="75"/>
      <c r="G70" s="75"/>
      <c r="H70" s="75"/>
      <c r="I70" s="75"/>
      <c r="J70" s="75"/>
      <c r="K70" s="75"/>
    </row>
    <row r="71" spans="1:15" ht="17.100000000000001" customHeight="1" x14ac:dyDescent="0.2">
      <c r="A71" s="26"/>
      <c r="B71" s="27" t="s">
        <v>71</v>
      </c>
      <c r="C71" s="27" t="s">
        <v>72</v>
      </c>
      <c r="D71" s="64" t="s">
        <v>73</v>
      </c>
      <c r="E71" s="64"/>
      <c r="F71" s="74">
        <v>4</v>
      </c>
      <c r="G71" s="74"/>
      <c r="H71" s="75"/>
      <c r="I71" s="75"/>
      <c r="J71" s="74">
        <f>F71+H71</f>
        <v>4</v>
      </c>
      <c r="K71" s="74"/>
    </row>
    <row r="72" spans="1:15" ht="18.399999999999999" customHeight="1" x14ac:dyDescent="0.2">
      <c r="A72" s="26"/>
      <c r="B72" s="27" t="s">
        <v>74</v>
      </c>
      <c r="C72" s="27" t="s">
        <v>72</v>
      </c>
      <c r="D72" s="64" t="s">
        <v>73</v>
      </c>
      <c r="E72" s="64"/>
      <c r="F72" s="74">
        <v>240</v>
      </c>
      <c r="G72" s="74"/>
      <c r="H72" s="75">
        <v>2</v>
      </c>
      <c r="I72" s="75"/>
      <c r="J72" s="74">
        <f t="shared" ref="J72:J99" si="3">F72+H72</f>
        <v>242</v>
      </c>
      <c r="K72" s="74"/>
      <c r="L72" s="106"/>
      <c r="M72" s="63"/>
      <c r="N72" s="63"/>
      <c r="O72" s="63"/>
    </row>
    <row r="73" spans="1:15" s="31" customFormat="1" ht="36" customHeight="1" x14ac:dyDescent="0.2">
      <c r="A73" s="28"/>
      <c r="B73" s="29" t="s">
        <v>75</v>
      </c>
      <c r="C73" s="30" t="s">
        <v>72</v>
      </c>
      <c r="D73" s="114" t="s">
        <v>76</v>
      </c>
      <c r="E73" s="114"/>
      <c r="F73" s="115">
        <v>209.32</v>
      </c>
      <c r="G73" s="115"/>
      <c r="H73" s="119">
        <v>3</v>
      </c>
      <c r="I73" s="119"/>
      <c r="J73" s="115">
        <f t="shared" si="3"/>
        <v>212.32</v>
      </c>
      <c r="K73" s="115"/>
    </row>
    <row r="74" spans="1:15" s="31" customFormat="1" ht="27.75" customHeight="1" x14ac:dyDescent="0.2">
      <c r="A74" s="28"/>
      <c r="B74" s="29" t="s">
        <v>77</v>
      </c>
      <c r="C74" s="30" t="s">
        <v>72</v>
      </c>
      <c r="D74" s="114" t="s">
        <v>76</v>
      </c>
      <c r="E74" s="114"/>
      <c r="F74" s="115">
        <v>104.82</v>
      </c>
      <c r="G74" s="115"/>
      <c r="H74" s="119">
        <v>3</v>
      </c>
      <c r="I74" s="119"/>
      <c r="J74" s="115">
        <f t="shared" si="3"/>
        <v>107.82</v>
      </c>
      <c r="K74" s="115"/>
    </row>
    <row r="75" spans="1:15" s="31" customFormat="1" ht="36" customHeight="1" x14ac:dyDescent="0.2">
      <c r="A75" s="28"/>
      <c r="B75" s="29" t="s">
        <v>78</v>
      </c>
      <c r="C75" s="29" t="s">
        <v>72</v>
      </c>
      <c r="D75" s="118" t="s">
        <v>76</v>
      </c>
      <c r="E75" s="118"/>
      <c r="F75" s="91">
        <v>35</v>
      </c>
      <c r="G75" s="92"/>
      <c r="H75" s="119"/>
      <c r="I75" s="119"/>
      <c r="J75" s="115">
        <f t="shared" si="3"/>
        <v>35</v>
      </c>
      <c r="K75" s="115"/>
    </row>
    <row r="76" spans="1:15" s="31" customFormat="1" ht="26.45" customHeight="1" x14ac:dyDescent="0.2">
      <c r="A76" s="28"/>
      <c r="B76" s="29" t="s">
        <v>79</v>
      </c>
      <c r="C76" s="30" t="s">
        <v>72</v>
      </c>
      <c r="D76" s="114" t="s">
        <v>76</v>
      </c>
      <c r="E76" s="114"/>
      <c r="F76" s="115">
        <v>19</v>
      </c>
      <c r="G76" s="115"/>
      <c r="H76" s="116"/>
      <c r="I76" s="116"/>
      <c r="J76" s="115">
        <f t="shared" si="3"/>
        <v>19</v>
      </c>
      <c r="K76" s="115"/>
    </row>
    <row r="77" spans="1:15" s="31" customFormat="1" ht="28.5" customHeight="1" x14ac:dyDescent="0.2">
      <c r="A77" s="28"/>
      <c r="B77" s="29" t="s">
        <v>80</v>
      </c>
      <c r="C77" s="30" t="s">
        <v>72</v>
      </c>
      <c r="D77" s="114" t="s">
        <v>76</v>
      </c>
      <c r="E77" s="114"/>
      <c r="F77" s="115">
        <v>50.5</v>
      </c>
      <c r="G77" s="115"/>
      <c r="H77" s="116"/>
      <c r="I77" s="116"/>
      <c r="J77" s="115">
        <f t="shared" si="3"/>
        <v>50.5</v>
      </c>
      <c r="K77" s="115"/>
    </row>
    <row r="78" spans="1:15" s="31" customFormat="1" ht="48.2" customHeight="1" x14ac:dyDescent="0.2">
      <c r="A78" s="28"/>
      <c r="B78" s="32" t="s">
        <v>81</v>
      </c>
      <c r="C78" s="27" t="s">
        <v>82</v>
      </c>
      <c r="D78" s="64" t="s">
        <v>83</v>
      </c>
      <c r="E78" s="64"/>
      <c r="F78" s="117">
        <v>50000</v>
      </c>
      <c r="G78" s="117"/>
      <c r="H78" s="117"/>
      <c r="I78" s="117"/>
      <c r="J78" s="117">
        <f t="shared" si="3"/>
        <v>50000</v>
      </c>
      <c r="K78" s="117"/>
    </row>
    <row r="79" spans="1:15" s="34" customFormat="1" ht="21.75" customHeight="1" x14ac:dyDescent="0.2">
      <c r="A79" s="33">
        <v>2</v>
      </c>
      <c r="B79" s="24" t="s">
        <v>84</v>
      </c>
      <c r="C79" s="27"/>
      <c r="D79" s="64"/>
      <c r="E79" s="64"/>
      <c r="F79" s="110"/>
      <c r="G79" s="110"/>
      <c r="H79" s="111"/>
      <c r="I79" s="111"/>
      <c r="J79" s="112"/>
      <c r="K79" s="113"/>
    </row>
    <row r="80" spans="1:15" ht="39.75" customHeight="1" x14ac:dyDescent="0.2">
      <c r="A80" s="26"/>
      <c r="B80" s="27" t="s">
        <v>85</v>
      </c>
      <c r="C80" s="27" t="s">
        <v>86</v>
      </c>
      <c r="D80" s="64" t="s">
        <v>87</v>
      </c>
      <c r="E80" s="64"/>
      <c r="F80" s="95">
        <v>3647</v>
      </c>
      <c r="G80" s="95"/>
      <c r="H80" s="107">
        <v>38</v>
      </c>
      <c r="I80" s="107"/>
      <c r="J80" s="108">
        <f t="shared" ref="J80:J87" si="4">F80+H80</f>
        <v>3685</v>
      </c>
      <c r="K80" s="109"/>
      <c r="L80" s="106"/>
      <c r="M80" s="63"/>
      <c r="N80" s="63"/>
      <c r="O80" s="63"/>
    </row>
    <row r="81" spans="1:14" ht="39.75" customHeight="1" x14ac:dyDescent="0.2">
      <c r="A81" s="26"/>
      <c r="B81" s="30" t="s">
        <v>88</v>
      </c>
      <c r="C81" s="27" t="s">
        <v>86</v>
      </c>
      <c r="D81" s="64" t="s">
        <v>89</v>
      </c>
      <c r="E81" s="64"/>
      <c r="F81" s="107">
        <f>F80/(F74+F75)</f>
        <v>26.083535974824777</v>
      </c>
      <c r="G81" s="107"/>
      <c r="H81" s="107">
        <v>10</v>
      </c>
      <c r="I81" s="107"/>
      <c r="J81" s="108">
        <f t="shared" si="4"/>
        <v>36.083535974824777</v>
      </c>
      <c r="K81" s="109"/>
    </row>
    <row r="82" spans="1:14" ht="39.75" customHeight="1" x14ac:dyDescent="0.2">
      <c r="A82" s="26"/>
      <c r="B82" s="30" t="s">
        <v>90</v>
      </c>
      <c r="C82" s="27" t="s">
        <v>86</v>
      </c>
      <c r="D82" s="64" t="s">
        <v>89</v>
      </c>
      <c r="E82" s="64"/>
      <c r="F82" s="95">
        <f>F80/F73</f>
        <v>17.423084272883624</v>
      </c>
      <c r="G82" s="95"/>
      <c r="H82" s="96">
        <v>13</v>
      </c>
      <c r="I82" s="96"/>
      <c r="J82" s="96">
        <f t="shared" si="4"/>
        <v>30.423084272883624</v>
      </c>
      <c r="K82" s="96"/>
    </row>
    <row r="83" spans="1:14" ht="39.75" customHeight="1" x14ac:dyDescent="0.2">
      <c r="A83" s="26"/>
      <c r="B83" s="30" t="s">
        <v>91</v>
      </c>
      <c r="C83" s="27" t="s">
        <v>86</v>
      </c>
      <c r="D83" s="64" t="s">
        <v>92</v>
      </c>
      <c r="E83" s="64"/>
      <c r="F83" s="95">
        <v>3647</v>
      </c>
      <c r="G83" s="95"/>
      <c r="H83" s="96"/>
      <c r="I83" s="96"/>
      <c r="J83" s="95">
        <f t="shared" si="4"/>
        <v>3647</v>
      </c>
      <c r="K83" s="95"/>
    </row>
    <row r="84" spans="1:14" ht="53.65" customHeight="1" x14ac:dyDescent="0.2">
      <c r="A84" s="35"/>
      <c r="B84" s="36" t="s">
        <v>93</v>
      </c>
      <c r="C84" s="36" t="s">
        <v>72</v>
      </c>
      <c r="D84" s="100" t="s">
        <v>94</v>
      </c>
      <c r="E84" s="101"/>
      <c r="F84" s="104">
        <v>2</v>
      </c>
      <c r="G84" s="105"/>
      <c r="H84" s="102">
        <v>1</v>
      </c>
      <c r="I84" s="103"/>
      <c r="J84" s="102">
        <v>2</v>
      </c>
      <c r="K84" s="103"/>
    </row>
    <row r="85" spans="1:14" ht="42.75" customHeight="1" x14ac:dyDescent="0.2">
      <c r="A85" s="35"/>
      <c r="B85" s="36" t="s">
        <v>95</v>
      </c>
      <c r="C85" s="36" t="s">
        <v>72</v>
      </c>
      <c r="D85" s="100" t="s">
        <v>96</v>
      </c>
      <c r="E85" s="101"/>
      <c r="F85" s="89"/>
      <c r="G85" s="90"/>
      <c r="H85" s="102">
        <v>1</v>
      </c>
      <c r="I85" s="103"/>
      <c r="J85" s="102">
        <f>F85+H85</f>
        <v>1</v>
      </c>
      <c r="K85" s="103"/>
    </row>
    <row r="86" spans="1:14" ht="78.75" customHeight="1" x14ac:dyDescent="0.2">
      <c r="A86" s="26"/>
      <c r="B86" s="27" t="s">
        <v>97</v>
      </c>
      <c r="C86" s="27" t="s">
        <v>72</v>
      </c>
      <c r="D86" s="83" t="s">
        <v>98</v>
      </c>
      <c r="E86" s="84"/>
      <c r="F86" s="95">
        <v>1</v>
      </c>
      <c r="G86" s="95"/>
      <c r="H86" s="96"/>
      <c r="I86" s="96"/>
      <c r="J86" s="96">
        <f t="shared" si="4"/>
        <v>1</v>
      </c>
      <c r="K86" s="96"/>
    </row>
    <row r="87" spans="1:14" ht="53.65" customHeight="1" x14ac:dyDescent="0.2">
      <c r="A87" s="26"/>
      <c r="B87" s="27" t="s">
        <v>99</v>
      </c>
      <c r="C87" s="27" t="s">
        <v>100</v>
      </c>
      <c r="D87" s="83" t="s">
        <v>89</v>
      </c>
      <c r="E87" s="84"/>
      <c r="F87" s="95">
        <f>F78/52</f>
        <v>961.53846153846155</v>
      </c>
      <c r="G87" s="95"/>
      <c r="H87" s="96"/>
      <c r="I87" s="96"/>
      <c r="J87" s="97">
        <f t="shared" si="4"/>
        <v>961.53846153846155</v>
      </c>
      <c r="K87" s="97"/>
      <c r="L87" s="37"/>
    </row>
    <row r="88" spans="1:14" ht="25.15" customHeight="1" x14ac:dyDescent="0.2">
      <c r="A88" s="26">
        <v>3</v>
      </c>
      <c r="B88" s="24" t="s">
        <v>101</v>
      </c>
      <c r="C88" s="27"/>
      <c r="D88" s="64"/>
      <c r="E88" s="98"/>
      <c r="F88" s="99"/>
      <c r="G88" s="99"/>
      <c r="H88" s="74"/>
      <c r="I88" s="74"/>
      <c r="J88" s="74"/>
      <c r="K88" s="74"/>
    </row>
    <row r="89" spans="1:14" ht="43.5" customHeight="1" x14ac:dyDescent="0.2">
      <c r="A89" s="26"/>
      <c r="B89" s="27" t="s">
        <v>102</v>
      </c>
      <c r="C89" s="27" t="s">
        <v>82</v>
      </c>
      <c r="D89" s="64" t="s">
        <v>89</v>
      </c>
      <c r="E89" s="64"/>
      <c r="F89" s="93">
        <f>ROUND(D52/F80,2)</f>
        <v>9495.26</v>
      </c>
      <c r="G89" s="93"/>
      <c r="H89" s="94">
        <v>6647.89</v>
      </c>
      <c r="I89" s="94"/>
      <c r="J89" s="93">
        <f t="shared" si="3"/>
        <v>16143.150000000001</v>
      </c>
      <c r="K89" s="93"/>
    </row>
    <row r="90" spans="1:14" ht="25.9" customHeight="1" x14ac:dyDescent="0.2">
      <c r="A90" s="26"/>
      <c r="B90" s="27" t="s">
        <v>103</v>
      </c>
      <c r="C90" s="27" t="s">
        <v>86</v>
      </c>
      <c r="D90" s="83" t="s">
        <v>89</v>
      </c>
      <c r="E90" s="84"/>
      <c r="F90" s="85">
        <f>F80/F72</f>
        <v>15.195833333333333</v>
      </c>
      <c r="G90" s="86"/>
      <c r="H90" s="81"/>
      <c r="I90" s="82"/>
      <c r="J90" s="87">
        <f t="shared" si="3"/>
        <v>15.195833333333333</v>
      </c>
      <c r="K90" s="88"/>
    </row>
    <row r="91" spans="1:14" ht="33.75" customHeight="1" x14ac:dyDescent="0.2">
      <c r="A91" s="26"/>
      <c r="B91" s="30" t="s">
        <v>104</v>
      </c>
      <c r="C91" s="27" t="s">
        <v>86</v>
      </c>
      <c r="D91" s="83" t="s">
        <v>89</v>
      </c>
      <c r="E91" s="84"/>
      <c r="F91" s="85">
        <f>F80/F71</f>
        <v>911.75</v>
      </c>
      <c r="G91" s="86"/>
      <c r="H91" s="81"/>
      <c r="I91" s="82"/>
      <c r="J91" s="87">
        <f t="shared" si="3"/>
        <v>911.75</v>
      </c>
      <c r="K91" s="88"/>
    </row>
    <row r="92" spans="1:14" ht="50.25" customHeight="1" x14ac:dyDescent="0.2">
      <c r="A92" s="26"/>
      <c r="B92" s="36" t="s">
        <v>105</v>
      </c>
      <c r="C92" s="36" t="s">
        <v>82</v>
      </c>
      <c r="D92" s="64" t="s">
        <v>89</v>
      </c>
      <c r="E92" s="64"/>
      <c r="F92" s="89">
        <v>243919</v>
      </c>
      <c r="G92" s="90"/>
      <c r="H92" s="91">
        <v>75834</v>
      </c>
      <c r="I92" s="92"/>
      <c r="J92" s="93">
        <v>281836</v>
      </c>
      <c r="K92" s="93"/>
    </row>
    <row r="93" spans="1:14" ht="33.75" customHeight="1" x14ac:dyDescent="0.2">
      <c r="A93" s="33"/>
      <c r="B93" s="27" t="s">
        <v>106</v>
      </c>
      <c r="C93" s="27" t="s">
        <v>82</v>
      </c>
      <c r="D93" s="64" t="s">
        <v>89</v>
      </c>
      <c r="E93" s="64"/>
      <c r="F93" s="77"/>
      <c r="G93" s="77"/>
      <c r="H93" s="78">
        <f>F54</f>
        <v>2300000</v>
      </c>
      <c r="I93" s="78"/>
      <c r="J93" s="78">
        <f t="shared" si="3"/>
        <v>2300000</v>
      </c>
      <c r="K93" s="78"/>
    </row>
    <row r="94" spans="1:14" ht="33.75" customHeight="1" x14ac:dyDescent="0.2">
      <c r="A94" s="26"/>
      <c r="B94" s="36" t="s">
        <v>107</v>
      </c>
      <c r="C94" s="27" t="s">
        <v>82</v>
      </c>
      <c r="D94" s="64" t="s">
        <v>89</v>
      </c>
      <c r="E94" s="64"/>
      <c r="F94" s="79">
        <f>D53/F86</f>
        <v>50000</v>
      </c>
      <c r="G94" s="80"/>
      <c r="H94" s="81"/>
      <c r="I94" s="82"/>
      <c r="J94" s="81">
        <f t="shared" si="3"/>
        <v>50000</v>
      </c>
      <c r="K94" s="82"/>
    </row>
    <row r="95" spans="1:14" ht="21.75" customHeight="1" x14ac:dyDescent="0.2">
      <c r="A95" s="26">
        <v>4</v>
      </c>
      <c r="B95" s="24" t="s">
        <v>108</v>
      </c>
      <c r="C95" s="27"/>
      <c r="D95" s="64"/>
      <c r="E95" s="64"/>
      <c r="F95" s="74"/>
      <c r="G95" s="74"/>
      <c r="H95" s="75"/>
      <c r="I95" s="75"/>
      <c r="J95" s="74"/>
      <c r="K95" s="74"/>
    </row>
    <row r="96" spans="1:14" ht="39.200000000000003" customHeight="1" x14ac:dyDescent="0.2">
      <c r="A96" s="26"/>
      <c r="B96" s="27" t="s">
        <v>109</v>
      </c>
      <c r="C96" s="27" t="s">
        <v>110</v>
      </c>
      <c r="D96" s="64" t="s">
        <v>89</v>
      </c>
      <c r="E96" s="64"/>
      <c r="F96" s="69">
        <v>10</v>
      </c>
      <c r="G96" s="69"/>
      <c r="H96" s="76"/>
      <c r="I96" s="76"/>
      <c r="J96" s="69">
        <f t="shared" si="3"/>
        <v>10</v>
      </c>
      <c r="K96" s="69"/>
      <c r="N96" s="38"/>
    </row>
    <row r="97" spans="1:18" ht="40.700000000000003" customHeight="1" x14ac:dyDescent="0.2">
      <c r="A97" s="39"/>
      <c r="B97" s="27" t="s">
        <v>111</v>
      </c>
      <c r="C97" s="27" t="s">
        <v>110</v>
      </c>
      <c r="D97" s="64" t="s">
        <v>89</v>
      </c>
      <c r="E97" s="64"/>
      <c r="F97" s="69"/>
      <c r="G97" s="69"/>
      <c r="H97" s="69">
        <v>101</v>
      </c>
      <c r="I97" s="69"/>
      <c r="J97" s="69">
        <f t="shared" si="3"/>
        <v>101</v>
      </c>
      <c r="K97" s="69"/>
      <c r="L97" s="34"/>
    </row>
    <row r="98" spans="1:18" ht="40.700000000000003" customHeight="1" x14ac:dyDescent="0.2">
      <c r="A98" s="25"/>
      <c r="B98" s="30" t="s">
        <v>112</v>
      </c>
      <c r="C98" s="27" t="s">
        <v>110</v>
      </c>
      <c r="D98" s="64" t="s">
        <v>89</v>
      </c>
      <c r="E98" s="64"/>
      <c r="F98" s="67">
        <v>100</v>
      </c>
      <c r="G98" s="68"/>
      <c r="H98" s="67"/>
      <c r="I98" s="68"/>
      <c r="J98" s="69">
        <f t="shared" si="3"/>
        <v>100</v>
      </c>
      <c r="K98" s="69"/>
      <c r="M98" s="63"/>
      <c r="N98" s="63"/>
    </row>
    <row r="99" spans="1:18" ht="72" customHeight="1" x14ac:dyDescent="0.2">
      <c r="A99" s="27"/>
      <c r="B99" s="27" t="s">
        <v>113</v>
      </c>
      <c r="C99" s="27" t="s">
        <v>110</v>
      </c>
      <c r="D99" s="64" t="s">
        <v>89</v>
      </c>
      <c r="E99" s="64"/>
      <c r="F99" s="65"/>
      <c r="G99" s="66"/>
      <c r="H99" s="67">
        <v>93.7</v>
      </c>
      <c r="I99" s="68"/>
      <c r="J99" s="69">
        <f t="shared" si="3"/>
        <v>93.7</v>
      </c>
      <c r="K99" s="69"/>
      <c r="M99" s="17"/>
      <c r="N99" s="17"/>
    </row>
    <row r="100" spans="1:18" s="31" customFormat="1" ht="32.25" customHeight="1" x14ac:dyDescent="0.2">
      <c r="A100" s="40"/>
      <c r="B100" s="36" t="s">
        <v>114</v>
      </c>
      <c r="C100" s="36" t="s">
        <v>110</v>
      </c>
      <c r="D100" s="70" t="s">
        <v>89</v>
      </c>
      <c r="E100" s="70"/>
      <c r="F100" s="71">
        <v>94.8</v>
      </c>
      <c r="G100" s="72"/>
      <c r="H100" s="71"/>
      <c r="I100" s="72"/>
      <c r="J100" s="73">
        <f>F100</f>
        <v>94.8</v>
      </c>
      <c r="K100" s="73"/>
    </row>
    <row r="101" spans="1:18" s="43" customFormat="1" ht="32.25" customHeight="1" x14ac:dyDescent="0.25">
      <c r="A101" s="60" t="s">
        <v>115</v>
      </c>
      <c r="B101" s="60"/>
      <c r="C101" s="41"/>
      <c r="D101" s="41"/>
      <c r="E101" s="42"/>
      <c r="F101" s="41"/>
      <c r="G101" s="41"/>
      <c r="H101" s="61" t="s">
        <v>116</v>
      </c>
      <c r="I101" s="61"/>
      <c r="J101" s="61"/>
      <c r="K101" s="61"/>
    </row>
    <row r="102" spans="1:18" s="43" customFormat="1" ht="63.75" customHeight="1" x14ac:dyDescent="0.25">
      <c r="A102" s="60" t="s">
        <v>117</v>
      </c>
      <c r="B102" s="60"/>
      <c r="C102" s="41"/>
      <c r="D102" s="41"/>
      <c r="E102" s="44" t="s">
        <v>118</v>
      </c>
      <c r="F102" s="45"/>
      <c r="G102" s="45"/>
      <c r="H102" s="55" t="s">
        <v>119</v>
      </c>
      <c r="I102" s="56"/>
      <c r="J102" s="56"/>
      <c r="K102" s="56"/>
    </row>
    <row r="103" spans="1:18" s="43" customFormat="1" ht="21.75" customHeight="1" x14ac:dyDescent="0.25">
      <c r="A103" s="60" t="s">
        <v>120</v>
      </c>
      <c r="B103" s="60"/>
      <c r="C103" s="41"/>
      <c r="D103" s="41"/>
      <c r="E103" s="41"/>
      <c r="F103" s="41"/>
      <c r="G103" s="41"/>
      <c r="H103" s="62"/>
      <c r="I103" s="62"/>
      <c r="J103" s="62"/>
      <c r="K103" s="62"/>
    </row>
    <row r="104" spans="1:18" s="43" customFormat="1" ht="21.6" customHeight="1" x14ac:dyDescent="0.25">
      <c r="A104" s="46"/>
      <c r="B104" s="41"/>
      <c r="C104" s="41"/>
      <c r="D104" s="41"/>
      <c r="E104" s="42"/>
      <c r="F104" s="41"/>
      <c r="G104" s="41"/>
      <c r="H104" s="54" t="s">
        <v>121</v>
      </c>
      <c r="I104" s="54"/>
      <c r="J104" s="54"/>
      <c r="K104" s="54"/>
    </row>
    <row r="105" spans="1:18" s="43" customFormat="1" ht="47.25" customHeight="1" x14ac:dyDescent="0.2">
      <c r="A105" s="46" t="s">
        <v>122</v>
      </c>
      <c r="B105" s="41"/>
      <c r="C105" s="46"/>
      <c r="D105" s="41"/>
      <c r="E105" s="44" t="s">
        <v>118</v>
      </c>
      <c r="F105" s="44"/>
      <c r="G105" s="45"/>
      <c r="H105" s="55" t="s">
        <v>119</v>
      </c>
      <c r="I105" s="56"/>
      <c r="J105" s="56"/>
      <c r="K105" s="56"/>
      <c r="M105" s="57"/>
      <c r="N105" s="57"/>
      <c r="O105" s="57"/>
      <c r="P105" s="57"/>
    </row>
    <row r="106" spans="1:18" ht="15.75" customHeight="1" x14ac:dyDescent="0.2">
      <c r="A106" s="47"/>
      <c r="B106" s="58" t="s">
        <v>123</v>
      </c>
      <c r="C106" s="58"/>
      <c r="D106" s="58"/>
      <c r="E106" s="47"/>
      <c r="F106" s="47"/>
      <c r="G106" s="47"/>
      <c r="H106" s="47"/>
      <c r="I106" s="47"/>
      <c r="J106" s="47"/>
      <c r="K106" s="47"/>
      <c r="N106" s="2"/>
      <c r="O106" s="2"/>
    </row>
    <row r="107" spans="1:18" ht="15.75" customHeight="1" x14ac:dyDescent="0.2">
      <c r="A107" s="47"/>
      <c r="B107" s="47"/>
      <c r="C107" s="48"/>
      <c r="D107" s="48"/>
      <c r="E107" s="47"/>
      <c r="F107" s="47"/>
      <c r="G107" s="47"/>
      <c r="H107" s="47"/>
      <c r="I107" s="47"/>
      <c r="J107" s="47"/>
      <c r="K107" s="47"/>
      <c r="M107" s="50"/>
      <c r="N107" s="6"/>
      <c r="O107" s="50"/>
      <c r="P107" s="6"/>
    </row>
    <row r="108" spans="1:18" ht="18.399999999999999" customHeight="1" x14ac:dyDescent="0.2">
      <c r="A108" s="47"/>
      <c r="C108" s="47"/>
      <c r="D108" s="47"/>
      <c r="E108" s="47"/>
      <c r="F108" s="47"/>
      <c r="G108" s="47"/>
      <c r="H108" s="47"/>
      <c r="I108" s="47"/>
      <c r="J108" s="47"/>
      <c r="K108" s="47"/>
      <c r="M108" s="50"/>
      <c r="N108" s="6"/>
      <c r="O108" s="51"/>
    </row>
    <row r="109" spans="1:18" x14ac:dyDescent="0.2">
      <c r="A109" s="59"/>
      <c r="B109" s="59"/>
      <c r="M109" s="50"/>
      <c r="N109" s="49"/>
      <c r="O109" s="49"/>
      <c r="P109" s="31"/>
      <c r="Q109" s="49"/>
      <c r="R109" s="31"/>
    </row>
    <row r="110" spans="1:18" x14ac:dyDescent="0.2">
      <c r="M110" s="52"/>
      <c r="N110" s="53"/>
      <c r="O110" s="53"/>
      <c r="P110" s="43"/>
      <c r="Q110" s="43"/>
      <c r="R110" s="43"/>
    </row>
    <row r="111" spans="1:18" x14ac:dyDescent="0.2">
      <c r="M111" s="52"/>
      <c r="N111" s="53"/>
      <c r="O111" s="53"/>
      <c r="P111" s="43"/>
      <c r="Q111" s="43"/>
      <c r="R111" s="43"/>
    </row>
    <row r="112" spans="1:18" x14ac:dyDescent="0.2">
      <c r="M112" s="50"/>
      <c r="N112" s="6"/>
    </row>
    <row r="113" spans="13:16" x14ac:dyDescent="0.2">
      <c r="M113" s="50"/>
      <c r="N113" s="6"/>
    </row>
    <row r="114" spans="13:16" x14ac:dyDescent="0.2">
      <c r="M114" s="50"/>
      <c r="N114" s="6"/>
    </row>
    <row r="115" spans="13:16" x14ac:dyDescent="0.2">
      <c r="N115" s="6"/>
      <c r="P115" s="6"/>
    </row>
    <row r="117" spans="13:16" x14ac:dyDescent="0.2">
      <c r="N117" s="6"/>
    </row>
    <row r="119" spans="13:16" x14ac:dyDescent="0.2">
      <c r="N119" s="6"/>
    </row>
  </sheetData>
  <mergeCells count="258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H8"/>
    <mergeCell ref="A9:K9"/>
    <mergeCell ref="A22:K22"/>
    <mergeCell ref="A23:K23"/>
    <mergeCell ref="A24:K24"/>
    <mergeCell ref="A25:K25"/>
    <mergeCell ref="A26:K26"/>
    <mergeCell ref="A27:K27"/>
    <mergeCell ref="A16:K16"/>
    <mergeCell ref="A17:K17"/>
    <mergeCell ref="A18:K18"/>
    <mergeCell ref="A19:K19"/>
    <mergeCell ref="A20:K20"/>
    <mergeCell ref="A21:K21"/>
    <mergeCell ref="A34:K34"/>
    <mergeCell ref="A35:K35"/>
    <mergeCell ref="A36:K36"/>
    <mergeCell ref="B38:H38"/>
    <mergeCell ref="B39:H39"/>
    <mergeCell ref="A41:K41"/>
    <mergeCell ref="A28:K28"/>
    <mergeCell ref="A29:K29"/>
    <mergeCell ref="A30:K30"/>
    <mergeCell ref="A31:K31"/>
    <mergeCell ref="A32:K32"/>
    <mergeCell ref="A33:K33"/>
    <mergeCell ref="A43:K43"/>
    <mergeCell ref="B45:H45"/>
    <mergeCell ref="B46:H46"/>
    <mergeCell ref="A48:H48"/>
    <mergeCell ref="A49:I49"/>
    <mergeCell ref="B50:C50"/>
    <mergeCell ref="D50:E50"/>
    <mergeCell ref="F50:G50"/>
    <mergeCell ref="H50:I50"/>
    <mergeCell ref="B53:C53"/>
    <mergeCell ref="D53:E53"/>
    <mergeCell ref="F53:G53"/>
    <mergeCell ref="H53:I53"/>
    <mergeCell ref="B54:C54"/>
    <mergeCell ref="D54:E54"/>
    <mergeCell ref="F54:G54"/>
    <mergeCell ref="H54:I54"/>
    <mergeCell ref="B51:C51"/>
    <mergeCell ref="D51:E51"/>
    <mergeCell ref="F51:G51"/>
    <mergeCell ref="H51:I51"/>
    <mergeCell ref="B52:C52"/>
    <mergeCell ref="D52:E52"/>
    <mergeCell ref="F52:G52"/>
    <mergeCell ref="H52:I52"/>
    <mergeCell ref="O57:P57"/>
    <mergeCell ref="Q57:R57"/>
    <mergeCell ref="A58:H58"/>
    <mergeCell ref="A59:I59"/>
    <mergeCell ref="A60:C60"/>
    <mergeCell ref="D60:E60"/>
    <mergeCell ref="F60:G60"/>
    <mergeCell ref="H60:I60"/>
    <mergeCell ref="Q55:R55"/>
    <mergeCell ref="A56:C56"/>
    <mergeCell ref="D56:E56"/>
    <mergeCell ref="F56:G56"/>
    <mergeCell ref="H56:I56"/>
    <mergeCell ref="M56:N56"/>
    <mergeCell ref="O56:P56"/>
    <mergeCell ref="Q56:R56"/>
    <mergeCell ref="B55:C55"/>
    <mergeCell ref="D55:E55"/>
    <mergeCell ref="F55:G55"/>
    <mergeCell ref="H55:I55"/>
    <mergeCell ref="M55:N55"/>
    <mergeCell ref="O55:P55"/>
    <mergeCell ref="A61:C61"/>
    <mergeCell ref="D61:E61"/>
    <mergeCell ref="F61:G61"/>
    <mergeCell ref="H61:I61"/>
    <mergeCell ref="A62:C62"/>
    <mergeCell ref="D62:E62"/>
    <mergeCell ref="F62:G62"/>
    <mergeCell ref="H62:I62"/>
    <mergeCell ref="M57:N57"/>
    <mergeCell ref="A65:C65"/>
    <mergeCell ref="D65:E65"/>
    <mergeCell ref="F65:G65"/>
    <mergeCell ref="H65:I65"/>
    <mergeCell ref="A67:H67"/>
    <mergeCell ref="D68:E68"/>
    <mergeCell ref="F68:G68"/>
    <mergeCell ref="H68:I68"/>
    <mergeCell ref="A63:C63"/>
    <mergeCell ref="D63:E63"/>
    <mergeCell ref="F63:G63"/>
    <mergeCell ref="H63:I63"/>
    <mergeCell ref="A64:C64"/>
    <mergeCell ref="D64:E64"/>
    <mergeCell ref="F64:G64"/>
    <mergeCell ref="H64:I64"/>
    <mergeCell ref="D71:E71"/>
    <mergeCell ref="F71:G71"/>
    <mergeCell ref="H71:I71"/>
    <mergeCell ref="J71:K71"/>
    <mergeCell ref="D72:E72"/>
    <mergeCell ref="F72:G72"/>
    <mergeCell ref="H72:I72"/>
    <mergeCell ref="J72:K72"/>
    <mergeCell ref="J68:K68"/>
    <mergeCell ref="D69:E69"/>
    <mergeCell ref="F69:G69"/>
    <mergeCell ref="H69:I69"/>
    <mergeCell ref="J69:K69"/>
    <mergeCell ref="D70:E70"/>
    <mergeCell ref="F70:G70"/>
    <mergeCell ref="H70:I70"/>
    <mergeCell ref="J70:K70"/>
    <mergeCell ref="D75:E75"/>
    <mergeCell ref="F75:G75"/>
    <mergeCell ref="H75:I75"/>
    <mergeCell ref="J75:K75"/>
    <mergeCell ref="D76:E76"/>
    <mergeCell ref="F76:G76"/>
    <mergeCell ref="H76:I76"/>
    <mergeCell ref="J76:K76"/>
    <mergeCell ref="L72:O72"/>
    <mergeCell ref="D73:E73"/>
    <mergeCell ref="F73:G73"/>
    <mergeCell ref="H73:I73"/>
    <mergeCell ref="J73:K73"/>
    <mergeCell ref="D74:E74"/>
    <mergeCell ref="F74:G74"/>
    <mergeCell ref="H74:I74"/>
    <mergeCell ref="J74:K74"/>
    <mergeCell ref="D79:E79"/>
    <mergeCell ref="F79:G79"/>
    <mergeCell ref="H79:I79"/>
    <mergeCell ref="J79:K79"/>
    <mergeCell ref="D80:E80"/>
    <mergeCell ref="F80:G80"/>
    <mergeCell ref="H80:I80"/>
    <mergeCell ref="J80:K80"/>
    <mergeCell ref="D77:E77"/>
    <mergeCell ref="F77:G77"/>
    <mergeCell ref="H77:I77"/>
    <mergeCell ref="J77:K77"/>
    <mergeCell ref="D78:E78"/>
    <mergeCell ref="F78:G78"/>
    <mergeCell ref="H78:I78"/>
    <mergeCell ref="J78:K78"/>
    <mergeCell ref="L80:O80"/>
    <mergeCell ref="D81:E81"/>
    <mergeCell ref="F81:G81"/>
    <mergeCell ref="H81:I81"/>
    <mergeCell ref="J81:K81"/>
    <mergeCell ref="D82:E82"/>
    <mergeCell ref="F82:G82"/>
    <mergeCell ref="H82:I82"/>
    <mergeCell ref="J82:K82"/>
    <mergeCell ref="D85:E85"/>
    <mergeCell ref="F85:G85"/>
    <mergeCell ref="H85:I85"/>
    <mergeCell ref="J85:K85"/>
    <mergeCell ref="D86:E86"/>
    <mergeCell ref="F86:G86"/>
    <mergeCell ref="H86:I86"/>
    <mergeCell ref="J86:K86"/>
    <mergeCell ref="D83:E83"/>
    <mergeCell ref="F83:G83"/>
    <mergeCell ref="H83:I83"/>
    <mergeCell ref="J83:K83"/>
    <mergeCell ref="D84:E84"/>
    <mergeCell ref="F84:G84"/>
    <mergeCell ref="H84:I84"/>
    <mergeCell ref="J84:K84"/>
    <mergeCell ref="D89:E89"/>
    <mergeCell ref="F89:G89"/>
    <mergeCell ref="H89:I89"/>
    <mergeCell ref="J89:K89"/>
    <mergeCell ref="D90:E90"/>
    <mergeCell ref="F90:G90"/>
    <mergeCell ref="H90:I90"/>
    <mergeCell ref="J90:K90"/>
    <mergeCell ref="D87:E87"/>
    <mergeCell ref="F87:G87"/>
    <mergeCell ref="H87:I87"/>
    <mergeCell ref="J87:K87"/>
    <mergeCell ref="D88:E88"/>
    <mergeCell ref="F88:G88"/>
    <mergeCell ref="H88:I88"/>
    <mergeCell ref="J88:K88"/>
    <mergeCell ref="D93:E93"/>
    <mergeCell ref="F93:G93"/>
    <mergeCell ref="H93:I93"/>
    <mergeCell ref="J93:K93"/>
    <mergeCell ref="D94:E94"/>
    <mergeCell ref="F94:G94"/>
    <mergeCell ref="H94:I94"/>
    <mergeCell ref="J94:K94"/>
    <mergeCell ref="D91:E91"/>
    <mergeCell ref="F91:G91"/>
    <mergeCell ref="H91:I91"/>
    <mergeCell ref="J91:K91"/>
    <mergeCell ref="D92:E92"/>
    <mergeCell ref="F92:G92"/>
    <mergeCell ref="H92:I92"/>
    <mergeCell ref="J92:K92"/>
    <mergeCell ref="D97:E97"/>
    <mergeCell ref="F97:G97"/>
    <mergeCell ref="H97:I97"/>
    <mergeCell ref="J97:K97"/>
    <mergeCell ref="D98:E98"/>
    <mergeCell ref="F98:G98"/>
    <mergeCell ref="H98:I98"/>
    <mergeCell ref="J98:K98"/>
    <mergeCell ref="D95:E95"/>
    <mergeCell ref="F95:G95"/>
    <mergeCell ref="H95:I95"/>
    <mergeCell ref="J95:K95"/>
    <mergeCell ref="D96:E96"/>
    <mergeCell ref="F96:G96"/>
    <mergeCell ref="H96:I96"/>
    <mergeCell ref="J96:K96"/>
    <mergeCell ref="M98:N98"/>
    <mergeCell ref="D99:E99"/>
    <mergeCell ref="F99:G99"/>
    <mergeCell ref="H99:I99"/>
    <mergeCell ref="J99:K99"/>
    <mergeCell ref="D100:E100"/>
    <mergeCell ref="F100:G100"/>
    <mergeCell ref="H100:I100"/>
    <mergeCell ref="J100:K100"/>
    <mergeCell ref="H104:K104"/>
    <mergeCell ref="H105:K105"/>
    <mergeCell ref="M105:P105"/>
    <mergeCell ref="B106:D106"/>
    <mergeCell ref="A109:B109"/>
    <mergeCell ref="A101:B101"/>
    <mergeCell ref="H101:K101"/>
    <mergeCell ref="A102:B102"/>
    <mergeCell ref="H102:K102"/>
    <mergeCell ref="A103:B103"/>
    <mergeCell ref="H103:K103"/>
  </mergeCells>
  <pageMargins left="0.62992125984251968" right="0.23622047244094491" top="0.35433070866141736" bottom="0.15748031496062992" header="0.31496062992125984" footer="0.31496062992125984"/>
  <pageSetup paperSize="9" scale="62" fitToHeight="4" orientation="landscape" r:id="rId1"/>
  <rowBreaks count="1" manualBreakCount="1">
    <brk id="2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0611070</vt:lpstr>
      <vt:lpstr>'0611070'!Область_друку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2024-12-30T11:52:44Z</dcterms:created>
  <dcterms:modified xsi:type="dcterms:W3CDTF">2024-12-30T13:42:07Z</dcterms:modified>
</cp:coreProperties>
</file>