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1511\освіта паспорт\"/>
    </mc:Choice>
  </mc:AlternateContent>
  <bookViews>
    <workbookView xWindow="435" yWindow="75" windowWidth="25245" windowHeight="9105"/>
  </bookViews>
  <sheets>
    <sheet name="0611070" sheetId="1" r:id="rId1"/>
  </sheets>
  <definedNames>
    <definedName name="_xlnm.Print_Area" localSheetId="0">'0611070'!$A$1:$K$106</definedName>
  </definedNames>
  <calcPr calcId="152511"/>
</workbook>
</file>

<file path=xl/calcChain.xml><?xml version="1.0" encoding="utf-8"?>
<calcChain xmlns="http://schemas.openxmlformats.org/spreadsheetml/2006/main">
  <c r="J99" i="1" l="1"/>
  <c r="J98" i="1"/>
  <c r="J97" i="1"/>
  <c r="J96" i="1"/>
  <c r="J95" i="1"/>
  <c r="F93" i="1"/>
  <c r="J93" i="1" s="1"/>
  <c r="F90" i="1"/>
  <c r="J90" i="1" s="1"/>
  <c r="F89" i="1"/>
  <c r="J89" i="1" s="1"/>
  <c r="F88" i="1"/>
  <c r="J88" i="1" s="1"/>
  <c r="F86" i="1"/>
  <c r="J86" i="1" s="1"/>
  <c r="J85" i="1"/>
  <c r="J84" i="1"/>
  <c r="J82" i="1"/>
  <c r="F81" i="1"/>
  <c r="J81" i="1" s="1"/>
  <c r="F80" i="1"/>
  <c r="J80" i="1" s="1"/>
  <c r="J79" i="1"/>
  <c r="J77" i="1"/>
  <c r="J76" i="1"/>
  <c r="J75" i="1"/>
  <c r="J74" i="1"/>
  <c r="J73" i="1"/>
  <c r="J72" i="1"/>
  <c r="J71" i="1"/>
  <c r="J70" i="1"/>
  <c r="D63" i="1"/>
  <c r="H63" i="1" s="1"/>
  <c r="H62" i="1"/>
  <c r="D55" i="1"/>
  <c r="D61" i="1" s="1"/>
  <c r="D64" i="1" s="1"/>
  <c r="F54" i="1"/>
  <c r="H54" i="1" s="1"/>
  <c r="F53" i="1"/>
  <c r="H92" i="1" s="1"/>
  <c r="J92" i="1" s="1"/>
  <c r="H52" i="1"/>
  <c r="H51" i="1"/>
  <c r="D51" i="1"/>
  <c r="H55" i="1" l="1"/>
  <c r="H53" i="1"/>
  <c r="F55" i="1"/>
  <c r="F61" i="1" s="1"/>
  <c r="F64" i="1" l="1"/>
  <c r="H61" i="1"/>
  <c r="H64" i="1" s="1"/>
</calcChain>
</file>

<file path=xl/sharedStrings.xml><?xml version="1.0" encoding="utf-8"?>
<sst xmlns="http://schemas.openxmlformats.org/spreadsheetml/2006/main" count="177" uniqueCount="124">
  <si>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</si>
  <si>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</si>
  <si>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</si>
  <si>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</si>
  <si>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</si>
  <si>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</si>
  <si>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</si>
  <si>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</si>
  <si>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</si>
  <si>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</si>
  <si>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</si>
  <si>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</si>
  <si>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</si>
  <si>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38 258 690,00 гривень, у тому числі загального фонду — 34 779 196,00 гривень та спеціального фонду — 3 479 494,00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</si>
  <si>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</si>
  <si>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</si>
  <si>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</si>
  <si>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</si>
  <si>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</si>
  <si>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</si>
  <si>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</si>
  <si>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</si>
  <si>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</si>
  <si>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</si>
  <si>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</si>
  <si>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</si>
  <si>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</si>
  <si>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</si>
  <si>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</si>
  <si>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</si>
  <si>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</si>
  <si>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</si>
  <si>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</si>
  <si>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</si>
  <si>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</si>
  <si>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</si>
  <si>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</si>
  <si>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</si>
  <si>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</si>
  <si>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</si>
  <si>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28.10.2024 року № 92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</si>
  <si>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</si>
  <si>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</si>
  <si>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</si>
  <si>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</si>
  <si>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</si>
  <si>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</si>
  <si>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</si>
  <si>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</si>
  <si>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</si>
  <si>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</si>
  <si>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</si>
  <si>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</si>
  <si>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</si>
  <si>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</si>
  <si>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</si>
  <si>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</si>
  <si>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 xml:space="preserve">Проведення капітальних ремонтів </t>
  </si>
  <si>
    <t>Придбання обладнання і предметів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</si>
  <si>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</si>
  <si>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</si>
  <si>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</si>
  <si>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</si>
  <si>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</si>
  <si>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</si>
  <si>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</si>
  <si>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</si>
  <si>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</si>
  <si>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</si>
  <si>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</si>
  <si>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</si>
  <si>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</si>
  <si>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</si>
  <si>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</si>
  <si>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</si>
  <si>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</si>
  <si>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</si>
  <si>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</si>
  <si>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</si>
  <si>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</si>
  <si>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</si>
  <si>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</si>
  <si>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</si>
  <si>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</si>
  <si>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</si>
  <si>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</si>
  <si>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</si>
  <si>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</si>
  <si>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</si>
  <si>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</si>
  <si>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Кількість дітей (хлопців/дівчат), залучених у заходах</t>
  </si>
  <si>
    <t>Звітність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</si>
  <si>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</si>
  <si>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</si>
  <si>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>Кількість закладів, в яких буде проведений капітальний ремонт</t>
  </si>
  <si>
    <t>Рішення сесії від 22.05.2024 № 6; рішення сесії від 17.10.2024 № 3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</si>
  <si>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</si>
  <si>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</si>
  <si>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</si>
  <si>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</si>
  <si>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</si>
  <si>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</si>
  <si>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</si>
  <si>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</si>
  <si>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заклад позашкільної освіти на реалізацію громадського проєкту (Бюджет участі)</t>
  </si>
  <si>
    <t>Середні витрати на капітальний ремонт одного закладу</t>
  </si>
  <si>
    <t>Середні витрати на один пункт обігріву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</si>
  <si>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</si>
  <si>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</si>
  <si>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</si>
  <si>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</si>
  <si>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</si>
  <si>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</si>
  <si>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</si>
  <si>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</si>
  <si>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</si>
  <si>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</si>
  <si>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</si>
  <si>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</si>
  <si>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</si>
  <si>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</si>
  <si>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</si>
  <si>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</si>
  <si>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11 листопада 2024 року № 227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</si>
</sst>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₴"/>
    <numFmt numFmtId="165" formatCode="0.0"/>
    <numFmt numFmtId="166" formatCode="_-* #,##0\ _₴_-;\-* #,##0\ _₴_-;_-* &quot;-&quot;??\ _₴_-;_-@_-"/>
    <numFmt numFmtId="167" formatCode="#,##0\ _₴"/>
    <numFmt numFmtId="168" formatCode="#,##0.0\ _₴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4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43" fontId="3" fillId="0" borderId="2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vertical="center" wrapText="1" shrinkToFit="1"/>
    </xf>
    <xf numFmtId="165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R118"/>
  <sheetViews>
    <sheetView tabSelected="1" view="pageBreakPreview" zoomScale="70" zoomScaleNormal="80" zoomScaleSheetLayoutView="70" workbookViewId="0">
      <selection activeCell="B106" sqref="B10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2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45" t="s">
        <v>0</v>
      </c>
      <c r="H1" s="146"/>
      <c r="I1" s="146"/>
      <c r="J1" s="146"/>
      <c r="K1" s="146"/>
    </row>
    <row r="2" spans="1:14" ht="117.75" customHeight="1" x14ac:dyDescent="0.2">
      <c r="B2" s="2"/>
      <c r="C2" s="2"/>
      <c r="D2" s="2"/>
      <c r="E2" s="2"/>
      <c r="F2" s="2"/>
      <c r="G2" s="147" t="s">
        <v>123</v>
      </c>
      <c r="H2" s="147"/>
      <c r="I2" s="147"/>
      <c r="J2" s="147"/>
      <c r="K2" s="147"/>
    </row>
    <row r="3" spans="1:14" ht="37.5" customHeight="1" x14ac:dyDescent="0.2">
      <c r="A3" s="148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4" ht="104.65" customHeight="1" x14ac:dyDescent="0.2">
      <c r="A4" s="3" t="s">
        <v>2</v>
      </c>
      <c r="B4" s="142" t="s">
        <v>3</v>
      </c>
      <c r="C4" s="142"/>
      <c r="D4" s="142"/>
      <c r="E4" s="142"/>
      <c r="F4" s="142"/>
      <c r="G4" s="57" t="s">
        <v>4</v>
      </c>
      <c r="H4" s="57"/>
      <c r="I4" s="57"/>
      <c r="J4" s="57"/>
      <c r="K4" s="57"/>
    </row>
    <row r="5" spans="1:14" ht="107.45" customHeight="1" x14ac:dyDescent="0.2">
      <c r="A5" s="4" t="s">
        <v>5</v>
      </c>
      <c r="B5" s="142" t="s">
        <v>6</v>
      </c>
      <c r="C5" s="142"/>
      <c r="D5" s="142"/>
      <c r="E5" s="142"/>
      <c r="F5" s="142"/>
      <c r="G5" s="142" t="s">
        <v>7</v>
      </c>
      <c r="H5" s="142"/>
      <c r="I5" s="142"/>
      <c r="J5" s="142"/>
      <c r="K5" s="142"/>
    </row>
    <row r="6" spans="1:14" ht="101.25" customHeight="1" x14ac:dyDescent="0.2">
      <c r="A6" s="4" t="s">
        <v>8</v>
      </c>
      <c r="B6" s="57" t="s">
        <v>9</v>
      </c>
      <c r="C6" s="142"/>
      <c r="D6" s="5" t="s">
        <v>10</v>
      </c>
      <c r="E6" s="143" t="s">
        <v>11</v>
      </c>
      <c r="F6" s="142"/>
      <c r="G6" s="57" t="s">
        <v>12</v>
      </c>
      <c r="H6" s="142"/>
      <c r="I6" s="142"/>
      <c r="J6" s="142"/>
      <c r="K6" s="142"/>
    </row>
    <row r="7" spans="1:14" ht="27" customHeight="1" x14ac:dyDescent="0.2">
      <c r="A7" s="125" t="s">
        <v>13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6"/>
      <c r="M7" s="6"/>
      <c r="N7" s="6"/>
    </row>
    <row r="8" spans="1:14" ht="22.15" customHeight="1" x14ac:dyDescent="0.2">
      <c r="A8" s="144" t="s">
        <v>14</v>
      </c>
      <c r="B8" s="144"/>
      <c r="C8" s="144"/>
      <c r="D8" s="144"/>
      <c r="E8" s="144"/>
      <c r="F8" s="144"/>
      <c r="G8" s="144"/>
      <c r="H8" s="144"/>
      <c r="I8" s="7"/>
      <c r="J8" s="7"/>
      <c r="K8" s="7"/>
    </row>
    <row r="9" spans="1:14" ht="19.149999999999999" customHeight="1" x14ac:dyDescent="0.2">
      <c r="A9" s="136" t="s">
        <v>15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4" ht="20.45" customHeight="1" x14ac:dyDescent="0.2">
      <c r="A10" s="136" t="s">
        <v>16</v>
      </c>
      <c r="B10" s="136"/>
      <c r="C10" s="136"/>
      <c r="D10" s="136"/>
      <c r="E10" s="136"/>
      <c r="F10" s="136"/>
      <c r="G10" s="136"/>
      <c r="H10" s="136"/>
      <c r="I10" s="136"/>
      <c r="J10" s="8"/>
      <c r="K10" s="8"/>
    </row>
    <row r="11" spans="1:14" ht="20.45" customHeight="1" x14ac:dyDescent="0.2">
      <c r="A11" s="136" t="s">
        <v>17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4" ht="22.15" customHeight="1" x14ac:dyDescent="0.2">
      <c r="A12" s="136" t="s">
        <v>18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4" ht="23.25" customHeight="1" x14ac:dyDescent="0.2">
      <c r="A13" s="136" t="s">
        <v>19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4" ht="23.25" customHeight="1" x14ac:dyDescent="0.2">
      <c r="A14" s="136" t="s">
        <v>20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4" ht="19.149999999999999" customHeight="1" x14ac:dyDescent="0.2">
      <c r="A15" s="136" t="s">
        <v>21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4" ht="23.1" customHeight="1" x14ac:dyDescent="0.2">
      <c r="A16" s="136" t="s">
        <v>22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</row>
    <row r="17" spans="1:11" ht="21.75" customHeight="1" x14ac:dyDescent="0.2">
      <c r="A17" s="136" t="s">
        <v>23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1" ht="31.7" customHeight="1" x14ac:dyDescent="0.2">
      <c r="A18" s="139" t="s">
        <v>24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1:11" ht="37.35" customHeight="1" x14ac:dyDescent="0.2">
      <c r="A19" s="139" t="s">
        <v>25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1" ht="31.7" customHeight="1" x14ac:dyDescent="0.2">
      <c r="A20" s="136" t="s">
        <v>26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2.75" customHeight="1" x14ac:dyDescent="0.2">
      <c r="A21" s="139" t="s">
        <v>27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 ht="24" customHeight="1" x14ac:dyDescent="0.2">
      <c r="A22" s="136" t="s">
        <v>28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</row>
    <row r="23" spans="1:11" ht="44.45" customHeight="1" x14ac:dyDescent="0.2">
      <c r="A23" s="139" t="s">
        <v>29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1" ht="23.25" customHeight="1" x14ac:dyDescent="0.2">
      <c r="A24" s="136" t="s">
        <v>30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</row>
    <row r="25" spans="1:11" ht="23.25" customHeight="1" x14ac:dyDescent="0.2">
      <c r="A25" s="136" t="s">
        <v>31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t="25.15" customHeight="1" x14ac:dyDescent="0.2">
      <c r="A26" s="136" t="s">
        <v>32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 ht="48.2" customHeight="1" x14ac:dyDescent="0.2">
      <c r="A27" s="136" t="s">
        <v>33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</row>
    <row r="28" spans="1:11" ht="19.7" customHeight="1" x14ac:dyDescent="0.2">
      <c r="A28" s="136" t="s">
        <v>34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 ht="22.7" customHeight="1" x14ac:dyDescent="0.2">
      <c r="A29" s="136" t="s">
        <v>35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t="19.5" customHeight="1" x14ac:dyDescent="0.2">
      <c r="A30" s="136" t="s">
        <v>36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</row>
    <row r="31" spans="1:11" ht="19.5" customHeight="1" x14ac:dyDescent="0.2">
      <c r="A31" s="138" t="s">
        <v>37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spans="1:11" ht="19.5" customHeight="1" x14ac:dyDescent="0.2">
      <c r="A32" s="138" t="s">
        <v>38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spans="1:11" ht="19.5" customHeight="1" x14ac:dyDescent="0.2">
      <c r="A33" s="138" t="s">
        <v>39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ht="19.5" customHeight="1" x14ac:dyDescent="0.2">
      <c r="A34" s="136" t="s">
        <v>40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</row>
    <row r="35" spans="1:11" ht="23.25" customHeight="1" x14ac:dyDescent="0.2">
      <c r="A35" s="125" t="s">
        <v>41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.75" customHeight="1" x14ac:dyDescent="0.2">
      <c r="A37" s="9" t="s">
        <v>42</v>
      </c>
      <c r="B37" s="120" t="s">
        <v>43</v>
      </c>
      <c r="C37" s="120"/>
      <c r="D37" s="120"/>
      <c r="E37" s="120"/>
      <c r="F37" s="120"/>
      <c r="G37" s="120"/>
      <c r="H37" s="120"/>
      <c r="I37" s="10"/>
      <c r="J37" s="10"/>
      <c r="K37" s="10"/>
    </row>
    <row r="38" spans="1:11" ht="20.45" customHeight="1" x14ac:dyDescent="0.2">
      <c r="A38" s="11">
        <v>1</v>
      </c>
      <c r="B38" s="64" t="s">
        <v>44</v>
      </c>
      <c r="C38" s="64"/>
      <c r="D38" s="64"/>
      <c r="E38" s="64"/>
      <c r="F38" s="64"/>
      <c r="G38" s="64"/>
      <c r="H38" s="64"/>
      <c r="I38" s="10"/>
      <c r="J38" s="10"/>
      <c r="K38" s="10"/>
    </row>
    <row r="39" spans="1:11" ht="12.2" customHeight="1" x14ac:dyDescent="0.2">
      <c r="A39" s="12"/>
      <c r="B39" s="3"/>
      <c r="C39" s="3"/>
      <c r="D39" s="3"/>
      <c r="E39" s="3"/>
      <c r="F39" s="3"/>
      <c r="G39" s="3"/>
      <c r="H39" s="3"/>
      <c r="I39" s="10"/>
      <c r="J39" s="10"/>
      <c r="K39" s="10"/>
    </row>
    <row r="40" spans="1:11" ht="23.25" customHeight="1" x14ac:dyDescent="0.2">
      <c r="A40" s="125" t="s">
        <v>45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</row>
    <row r="41" spans="1:11" ht="10.5" hidden="1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6" customHeight="1" x14ac:dyDescent="0.2">
      <c r="A42" s="125" t="s">
        <v>46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ht="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4.25" customHeight="1" x14ac:dyDescent="0.2">
      <c r="A44" s="9" t="s">
        <v>42</v>
      </c>
      <c r="B44" s="120" t="s">
        <v>47</v>
      </c>
      <c r="C44" s="120"/>
      <c r="D44" s="120"/>
      <c r="E44" s="120"/>
      <c r="F44" s="120"/>
      <c r="G44" s="120"/>
      <c r="H44" s="120"/>
      <c r="I44" s="10"/>
      <c r="J44" s="10"/>
      <c r="K44" s="10"/>
    </row>
    <row r="45" spans="1:11" ht="26.45" customHeight="1" x14ac:dyDescent="0.2">
      <c r="A45" s="13">
        <v>1</v>
      </c>
      <c r="B45" s="83" t="s">
        <v>48</v>
      </c>
      <c r="C45" s="126"/>
      <c r="D45" s="126"/>
      <c r="E45" s="126"/>
      <c r="F45" s="126"/>
      <c r="G45" s="126"/>
      <c r="H45" s="84"/>
      <c r="I45" s="10"/>
      <c r="J45" s="10"/>
      <c r="K45" s="10"/>
    </row>
    <row r="46" spans="1:11" ht="8.4499999999999993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2.7" customHeight="1" x14ac:dyDescent="0.2">
      <c r="A47" s="125" t="s">
        <v>49</v>
      </c>
      <c r="B47" s="125"/>
      <c r="C47" s="125"/>
      <c r="D47" s="125"/>
      <c r="E47" s="125"/>
      <c r="F47" s="125"/>
      <c r="G47" s="125"/>
      <c r="H47" s="125"/>
      <c r="I47" s="10"/>
      <c r="J47" s="10"/>
      <c r="K47" s="10"/>
    </row>
    <row r="48" spans="1:11" ht="16.5" customHeight="1" x14ac:dyDescent="0.2">
      <c r="A48" s="130" t="s">
        <v>50</v>
      </c>
      <c r="B48" s="130"/>
      <c r="C48" s="130"/>
      <c r="D48" s="130"/>
      <c r="E48" s="130"/>
      <c r="F48" s="130"/>
      <c r="G48" s="130"/>
      <c r="H48" s="130"/>
      <c r="I48" s="130"/>
      <c r="J48" s="4"/>
      <c r="K48" s="4"/>
    </row>
    <row r="49" spans="1:18" s="17" customFormat="1" ht="24.75" customHeight="1" x14ac:dyDescent="0.2">
      <c r="A49" s="14" t="s">
        <v>42</v>
      </c>
      <c r="B49" s="120" t="s">
        <v>51</v>
      </c>
      <c r="C49" s="120"/>
      <c r="D49" s="120" t="s">
        <v>52</v>
      </c>
      <c r="E49" s="120"/>
      <c r="F49" s="120" t="s">
        <v>53</v>
      </c>
      <c r="G49" s="120"/>
      <c r="H49" s="120" t="s">
        <v>54</v>
      </c>
      <c r="I49" s="120"/>
      <c r="J49" s="15"/>
      <c r="K49" s="16"/>
    </row>
    <row r="50" spans="1:18" ht="15.75" x14ac:dyDescent="0.2">
      <c r="A50" s="18">
        <v>1</v>
      </c>
      <c r="B50" s="121">
        <v>2</v>
      </c>
      <c r="C50" s="121"/>
      <c r="D50" s="121">
        <v>3</v>
      </c>
      <c r="E50" s="121"/>
      <c r="F50" s="121">
        <v>4</v>
      </c>
      <c r="G50" s="121"/>
      <c r="H50" s="121">
        <v>6</v>
      </c>
      <c r="I50" s="121"/>
      <c r="J50" s="19"/>
      <c r="K50" s="10"/>
    </row>
    <row r="51" spans="1:18" ht="36.75" customHeight="1" x14ac:dyDescent="0.2">
      <c r="A51" s="20">
        <v>1</v>
      </c>
      <c r="B51" s="64" t="s">
        <v>55</v>
      </c>
      <c r="C51" s="64"/>
      <c r="D51" s="128">
        <f>38329360+489324-3400000-620000+20000-89488</f>
        <v>34729196</v>
      </c>
      <c r="E51" s="128"/>
      <c r="F51" s="128">
        <v>745660</v>
      </c>
      <c r="G51" s="128"/>
      <c r="H51" s="128">
        <f>D51+F51</f>
        <v>35474856</v>
      </c>
      <c r="I51" s="128"/>
      <c r="J51" s="21"/>
      <c r="K51" s="10"/>
    </row>
    <row r="52" spans="1:18" ht="22.5" customHeight="1" x14ac:dyDescent="0.2">
      <c r="A52" s="20">
        <v>2</v>
      </c>
      <c r="B52" s="64" t="s">
        <v>56</v>
      </c>
      <c r="C52" s="64"/>
      <c r="D52" s="128">
        <v>50000</v>
      </c>
      <c r="E52" s="128"/>
      <c r="F52" s="128">
        <v>0</v>
      </c>
      <c r="G52" s="128"/>
      <c r="H52" s="128">
        <f>D52+F52</f>
        <v>50000</v>
      </c>
      <c r="I52" s="128"/>
      <c r="J52" s="21"/>
      <c r="K52" s="10"/>
    </row>
    <row r="53" spans="1:18" ht="23.1" customHeight="1" x14ac:dyDescent="0.2">
      <c r="A53" s="22">
        <v>3</v>
      </c>
      <c r="B53" s="70" t="s">
        <v>57</v>
      </c>
      <c r="C53" s="70"/>
      <c r="D53" s="134">
        <v>0</v>
      </c>
      <c r="E53" s="134"/>
      <c r="F53" s="134">
        <f>1000000+1300000</f>
        <v>2300000</v>
      </c>
      <c r="G53" s="134"/>
      <c r="H53" s="135">
        <f t="shared" ref="H53" si="0">D53+F53</f>
        <v>2300000</v>
      </c>
      <c r="I53" s="135"/>
      <c r="J53" s="21"/>
      <c r="K53" s="10"/>
    </row>
    <row r="54" spans="1:18" ht="32.65" customHeight="1" x14ac:dyDescent="0.2">
      <c r="A54" s="20">
        <v>4</v>
      </c>
      <c r="B54" s="83" t="s">
        <v>58</v>
      </c>
      <c r="C54" s="84"/>
      <c r="D54" s="132">
        <v>0</v>
      </c>
      <c r="E54" s="133"/>
      <c r="F54" s="132">
        <f>358000+75834</f>
        <v>433834</v>
      </c>
      <c r="G54" s="133"/>
      <c r="H54" s="132">
        <f>D54+F54</f>
        <v>433834</v>
      </c>
      <c r="I54" s="133"/>
      <c r="J54" s="21"/>
      <c r="K54" s="10"/>
      <c r="M54" s="131"/>
      <c r="N54" s="131"/>
      <c r="O54" s="131"/>
      <c r="P54" s="131"/>
      <c r="Q54" s="131"/>
      <c r="R54" s="131"/>
    </row>
    <row r="55" spans="1:18" ht="15.75" x14ac:dyDescent="0.2">
      <c r="A55" s="111" t="s">
        <v>59</v>
      </c>
      <c r="B55" s="111"/>
      <c r="C55" s="111"/>
      <c r="D55" s="128">
        <f>SUM(D51:D54)</f>
        <v>34779196</v>
      </c>
      <c r="E55" s="128"/>
      <c r="F55" s="128">
        <f>SUM(F51:F54)</f>
        <v>3479494</v>
      </c>
      <c r="G55" s="128"/>
      <c r="H55" s="128">
        <f>SUM(H51:H54)</f>
        <v>38258690</v>
      </c>
      <c r="I55" s="128"/>
      <c r="J55" s="10"/>
      <c r="K55" s="10"/>
      <c r="M55" s="131"/>
      <c r="N55" s="131"/>
      <c r="O55" s="131"/>
      <c r="P55" s="131"/>
      <c r="Q55" s="131"/>
      <c r="R55" s="131"/>
    </row>
    <row r="56" spans="1:18" ht="15.75" x14ac:dyDescent="0.2">
      <c r="A56" s="10"/>
      <c r="B56" s="3"/>
      <c r="C56" s="10"/>
      <c r="D56" s="23"/>
      <c r="E56" s="23"/>
      <c r="F56" s="23"/>
      <c r="G56" s="23"/>
      <c r="H56" s="23"/>
      <c r="I56" s="23"/>
      <c r="J56" s="10"/>
      <c r="K56" s="10"/>
      <c r="M56" s="129"/>
      <c r="N56" s="129"/>
      <c r="O56" s="129"/>
      <c r="P56" s="129"/>
      <c r="Q56" s="129"/>
      <c r="R56" s="129"/>
    </row>
    <row r="57" spans="1:18" ht="15.75" x14ac:dyDescent="0.2">
      <c r="A57" s="125" t="s">
        <v>60</v>
      </c>
      <c r="B57" s="125"/>
      <c r="C57" s="125"/>
      <c r="D57" s="125"/>
      <c r="E57" s="125"/>
      <c r="F57" s="125"/>
      <c r="G57" s="125"/>
      <c r="H57" s="125"/>
      <c r="I57" s="10"/>
      <c r="J57" s="10"/>
      <c r="K57" s="10"/>
    </row>
    <row r="58" spans="1:18" ht="16.5" customHeight="1" x14ac:dyDescent="0.2">
      <c r="A58" s="130" t="s">
        <v>50</v>
      </c>
      <c r="B58" s="130"/>
      <c r="C58" s="130"/>
      <c r="D58" s="130"/>
      <c r="E58" s="130"/>
      <c r="F58" s="130"/>
      <c r="G58" s="130"/>
      <c r="H58" s="130"/>
      <c r="I58" s="130"/>
      <c r="J58" s="4"/>
      <c r="K58" s="4"/>
    </row>
    <row r="59" spans="1:18" ht="31.7" customHeight="1" x14ac:dyDescent="0.2">
      <c r="A59" s="120" t="s">
        <v>61</v>
      </c>
      <c r="B59" s="120"/>
      <c r="C59" s="120"/>
      <c r="D59" s="120" t="s">
        <v>52</v>
      </c>
      <c r="E59" s="120"/>
      <c r="F59" s="120" t="s">
        <v>53</v>
      </c>
      <c r="G59" s="120"/>
      <c r="H59" s="120" t="s">
        <v>54</v>
      </c>
      <c r="I59" s="120"/>
      <c r="J59" s="10"/>
      <c r="K59" s="10"/>
    </row>
    <row r="60" spans="1:18" ht="16.5" customHeight="1" x14ac:dyDescent="0.2">
      <c r="A60" s="121">
        <v>1</v>
      </c>
      <c r="B60" s="121"/>
      <c r="C60" s="121"/>
      <c r="D60" s="121">
        <v>2</v>
      </c>
      <c r="E60" s="121"/>
      <c r="F60" s="121">
        <v>3</v>
      </c>
      <c r="G60" s="121"/>
      <c r="H60" s="121">
        <v>4</v>
      </c>
      <c r="I60" s="121"/>
      <c r="J60" s="10"/>
      <c r="K60" s="10"/>
    </row>
    <row r="61" spans="1:18" ht="42" customHeight="1" x14ac:dyDescent="0.2">
      <c r="A61" s="83" t="s">
        <v>62</v>
      </c>
      <c r="B61" s="126"/>
      <c r="C61" s="84"/>
      <c r="D61" s="128">
        <f>D55-D63-487838</f>
        <v>34241358</v>
      </c>
      <c r="E61" s="128"/>
      <c r="F61" s="127">
        <f>F55-75834</f>
        <v>3403660</v>
      </c>
      <c r="G61" s="127"/>
      <c r="H61" s="127">
        <f>F61+D61</f>
        <v>37645018</v>
      </c>
      <c r="I61" s="127"/>
      <c r="J61" s="10"/>
      <c r="K61" s="10"/>
    </row>
    <row r="62" spans="1:18" ht="42" customHeight="1" x14ac:dyDescent="0.2">
      <c r="A62" s="83" t="s">
        <v>63</v>
      </c>
      <c r="B62" s="126"/>
      <c r="C62" s="84"/>
      <c r="D62" s="127">
        <v>487838</v>
      </c>
      <c r="E62" s="127"/>
      <c r="F62" s="127">
        <v>75834</v>
      </c>
      <c r="G62" s="127"/>
      <c r="H62" s="127">
        <f>F62+D62</f>
        <v>563672</v>
      </c>
      <c r="I62" s="127"/>
      <c r="J62" s="10"/>
      <c r="K62" s="10"/>
    </row>
    <row r="63" spans="1:18" ht="70.150000000000006" customHeight="1" x14ac:dyDescent="0.2">
      <c r="A63" s="83" t="s">
        <v>64</v>
      </c>
      <c r="B63" s="126"/>
      <c r="C63" s="84"/>
      <c r="D63" s="128">
        <f>D52</f>
        <v>50000</v>
      </c>
      <c r="E63" s="128"/>
      <c r="F63" s="127">
        <v>0</v>
      </c>
      <c r="G63" s="127"/>
      <c r="H63" s="127">
        <f>F63+D63</f>
        <v>50000</v>
      </c>
      <c r="I63" s="127"/>
      <c r="J63" s="10"/>
      <c r="K63" s="10"/>
    </row>
    <row r="64" spans="1:18" ht="21.2" customHeight="1" x14ac:dyDescent="0.2">
      <c r="A64" s="122" t="s">
        <v>59</v>
      </c>
      <c r="B64" s="123"/>
      <c r="C64" s="123"/>
      <c r="D64" s="124">
        <f>SUM(D61:D63)</f>
        <v>34779196</v>
      </c>
      <c r="E64" s="124"/>
      <c r="F64" s="124">
        <f t="shared" ref="F64" si="1">SUM(F61:F63)</f>
        <v>3479494</v>
      </c>
      <c r="G64" s="124"/>
      <c r="H64" s="124">
        <f t="shared" ref="H64" si="2">SUM(H61:H63)</f>
        <v>38258690</v>
      </c>
      <c r="I64" s="124"/>
      <c r="J64" s="10"/>
      <c r="K64" s="10"/>
    </row>
    <row r="65" spans="1:15" ht="10.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ht="17.45" customHeight="1" x14ac:dyDescent="0.2">
      <c r="A66" s="125" t="s">
        <v>65</v>
      </c>
      <c r="B66" s="125"/>
      <c r="C66" s="125"/>
      <c r="D66" s="125"/>
      <c r="E66" s="125"/>
      <c r="F66" s="125"/>
      <c r="G66" s="125"/>
      <c r="H66" s="125"/>
      <c r="I66" s="10"/>
      <c r="J66" s="10"/>
      <c r="K66" s="10"/>
    </row>
    <row r="67" spans="1:15" ht="26.45" customHeight="1" x14ac:dyDescent="0.2">
      <c r="A67" s="14" t="s">
        <v>42</v>
      </c>
      <c r="B67" s="14" t="s">
        <v>66</v>
      </c>
      <c r="C67" s="14" t="s">
        <v>67</v>
      </c>
      <c r="D67" s="120" t="s">
        <v>68</v>
      </c>
      <c r="E67" s="120"/>
      <c r="F67" s="120" t="s">
        <v>52</v>
      </c>
      <c r="G67" s="120"/>
      <c r="H67" s="120" t="s">
        <v>53</v>
      </c>
      <c r="I67" s="120"/>
      <c r="J67" s="120" t="s">
        <v>54</v>
      </c>
      <c r="K67" s="120"/>
    </row>
    <row r="68" spans="1:15" s="17" customFormat="1" ht="21.95" customHeight="1" x14ac:dyDescent="0.2">
      <c r="A68" s="18">
        <v>1</v>
      </c>
      <c r="B68" s="18">
        <v>2</v>
      </c>
      <c r="C68" s="18">
        <v>3</v>
      </c>
      <c r="D68" s="121">
        <v>4</v>
      </c>
      <c r="E68" s="121"/>
      <c r="F68" s="121">
        <v>5</v>
      </c>
      <c r="G68" s="121"/>
      <c r="H68" s="121">
        <v>6</v>
      </c>
      <c r="I68" s="121"/>
      <c r="J68" s="121">
        <v>7</v>
      </c>
      <c r="K68" s="75"/>
    </row>
    <row r="69" spans="1:15" ht="19.7" customHeight="1" x14ac:dyDescent="0.2">
      <c r="A69" s="20">
        <v>1</v>
      </c>
      <c r="B69" s="24" t="s">
        <v>69</v>
      </c>
      <c r="C69" s="25"/>
      <c r="D69" s="75"/>
      <c r="E69" s="75"/>
      <c r="F69" s="75"/>
      <c r="G69" s="75"/>
      <c r="H69" s="75"/>
      <c r="I69" s="75"/>
      <c r="J69" s="75"/>
      <c r="K69" s="75"/>
    </row>
    <row r="70" spans="1:15" ht="17.100000000000001" customHeight="1" x14ac:dyDescent="0.2">
      <c r="A70" s="26"/>
      <c r="B70" s="27" t="s">
        <v>70</v>
      </c>
      <c r="C70" s="27" t="s">
        <v>71</v>
      </c>
      <c r="D70" s="64" t="s">
        <v>72</v>
      </c>
      <c r="E70" s="64"/>
      <c r="F70" s="74">
        <v>4</v>
      </c>
      <c r="G70" s="74"/>
      <c r="H70" s="75"/>
      <c r="I70" s="75"/>
      <c r="J70" s="74">
        <f>F70+H70</f>
        <v>4</v>
      </c>
      <c r="K70" s="74"/>
    </row>
    <row r="71" spans="1:15" ht="18.399999999999999" customHeight="1" x14ac:dyDescent="0.2">
      <c r="A71" s="26"/>
      <c r="B71" s="27" t="s">
        <v>73</v>
      </c>
      <c r="C71" s="27" t="s">
        <v>71</v>
      </c>
      <c r="D71" s="64" t="s">
        <v>72</v>
      </c>
      <c r="E71" s="64"/>
      <c r="F71" s="74">
        <v>240</v>
      </c>
      <c r="G71" s="74"/>
      <c r="H71" s="75">
        <v>2</v>
      </c>
      <c r="I71" s="75"/>
      <c r="J71" s="74">
        <f t="shared" ref="J71:J98" si="3">F71+H71</f>
        <v>242</v>
      </c>
      <c r="K71" s="74"/>
      <c r="L71" s="106"/>
      <c r="M71" s="63"/>
      <c r="N71" s="63"/>
      <c r="O71" s="63"/>
    </row>
    <row r="72" spans="1:15" s="31" customFormat="1" ht="36" customHeight="1" x14ac:dyDescent="0.2">
      <c r="A72" s="28"/>
      <c r="B72" s="29" t="s">
        <v>74</v>
      </c>
      <c r="C72" s="30" t="s">
        <v>71</v>
      </c>
      <c r="D72" s="114" t="s">
        <v>75</v>
      </c>
      <c r="E72" s="114"/>
      <c r="F72" s="115">
        <v>209.32</v>
      </c>
      <c r="G72" s="115"/>
      <c r="H72" s="119">
        <v>3</v>
      </c>
      <c r="I72" s="119"/>
      <c r="J72" s="115">
        <f t="shared" si="3"/>
        <v>212.32</v>
      </c>
      <c r="K72" s="115"/>
    </row>
    <row r="73" spans="1:15" s="31" customFormat="1" ht="27.75" customHeight="1" x14ac:dyDescent="0.2">
      <c r="A73" s="28"/>
      <c r="B73" s="29" t="s">
        <v>76</v>
      </c>
      <c r="C73" s="30" t="s">
        <v>71</v>
      </c>
      <c r="D73" s="114" t="s">
        <v>75</v>
      </c>
      <c r="E73" s="114"/>
      <c r="F73" s="115">
        <v>104.82</v>
      </c>
      <c r="G73" s="115"/>
      <c r="H73" s="119">
        <v>3</v>
      </c>
      <c r="I73" s="119"/>
      <c r="J73" s="115">
        <f t="shared" si="3"/>
        <v>107.82</v>
      </c>
      <c r="K73" s="115"/>
    </row>
    <row r="74" spans="1:15" s="31" customFormat="1" ht="27.75" customHeight="1" x14ac:dyDescent="0.2">
      <c r="A74" s="28"/>
      <c r="B74" s="29" t="s">
        <v>77</v>
      </c>
      <c r="C74" s="29" t="s">
        <v>71</v>
      </c>
      <c r="D74" s="118" t="s">
        <v>75</v>
      </c>
      <c r="E74" s="118"/>
      <c r="F74" s="91">
        <v>35</v>
      </c>
      <c r="G74" s="92"/>
      <c r="H74" s="119"/>
      <c r="I74" s="119"/>
      <c r="J74" s="115">
        <f t="shared" si="3"/>
        <v>35</v>
      </c>
      <c r="K74" s="115"/>
    </row>
    <row r="75" spans="1:15" s="31" customFormat="1" ht="26.45" customHeight="1" x14ac:dyDescent="0.2">
      <c r="A75" s="28"/>
      <c r="B75" s="29" t="s">
        <v>78</v>
      </c>
      <c r="C75" s="30" t="s">
        <v>71</v>
      </c>
      <c r="D75" s="114" t="s">
        <v>75</v>
      </c>
      <c r="E75" s="114"/>
      <c r="F75" s="115">
        <v>19</v>
      </c>
      <c r="G75" s="115"/>
      <c r="H75" s="116"/>
      <c r="I75" s="116"/>
      <c r="J75" s="115">
        <f t="shared" si="3"/>
        <v>19</v>
      </c>
      <c r="K75" s="115"/>
    </row>
    <row r="76" spans="1:15" s="31" customFormat="1" ht="28.5" customHeight="1" x14ac:dyDescent="0.2">
      <c r="A76" s="28"/>
      <c r="B76" s="29" t="s">
        <v>79</v>
      </c>
      <c r="C76" s="30" t="s">
        <v>71</v>
      </c>
      <c r="D76" s="114" t="s">
        <v>75</v>
      </c>
      <c r="E76" s="114"/>
      <c r="F76" s="115">
        <v>50.5</v>
      </c>
      <c r="G76" s="115"/>
      <c r="H76" s="116"/>
      <c r="I76" s="116"/>
      <c r="J76" s="115">
        <f t="shared" si="3"/>
        <v>50.5</v>
      </c>
      <c r="K76" s="115"/>
    </row>
    <row r="77" spans="1:15" s="31" customFormat="1" ht="48.2" customHeight="1" x14ac:dyDescent="0.2">
      <c r="A77" s="28"/>
      <c r="B77" s="32" t="s">
        <v>80</v>
      </c>
      <c r="C77" s="27" t="s">
        <v>81</v>
      </c>
      <c r="D77" s="64" t="s">
        <v>82</v>
      </c>
      <c r="E77" s="64"/>
      <c r="F77" s="117">
        <v>50000</v>
      </c>
      <c r="G77" s="117"/>
      <c r="H77" s="117"/>
      <c r="I77" s="117"/>
      <c r="J77" s="117">
        <f t="shared" si="3"/>
        <v>50000</v>
      </c>
      <c r="K77" s="117"/>
    </row>
    <row r="78" spans="1:15" s="34" customFormat="1" ht="21.75" customHeight="1" x14ac:dyDescent="0.2">
      <c r="A78" s="33">
        <v>2</v>
      </c>
      <c r="B78" s="24" t="s">
        <v>83</v>
      </c>
      <c r="C78" s="27"/>
      <c r="D78" s="64"/>
      <c r="E78" s="64"/>
      <c r="F78" s="110"/>
      <c r="G78" s="110"/>
      <c r="H78" s="111"/>
      <c r="I78" s="111"/>
      <c r="J78" s="112"/>
      <c r="K78" s="113"/>
    </row>
    <row r="79" spans="1:15" ht="39.75" customHeight="1" x14ac:dyDescent="0.2">
      <c r="A79" s="26"/>
      <c r="B79" s="27" t="s">
        <v>84</v>
      </c>
      <c r="C79" s="27" t="s">
        <v>85</v>
      </c>
      <c r="D79" s="64" t="s">
        <v>86</v>
      </c>
      <c r="E79" s="64"/>
      <c r="F79" s="95">
        <v>3647</v>
      </c>
      <c r="G79" s="95"/>
      <c r="H79" s="107">
        <v>38</v>
      </c>
      <c r="I79" s="107"/>
      <c r="J79" s="108">
        <f t="shared" ref="J79:J86" si="4">F79+H79</f>
        <v>3685</v>
      </c>
      <c r="K79" s="109"/>
      <c r="L79" s="106"/>
      <c r="M79" s="63"/>
      <c r="N79" s="63"/>
      <c r="O79" s="63"/>
    </row>
    <row r="80" spans="1:15" ht="39.75" customHeight="1" x14ac:dyDescent="0.2">
      <c r="A80" s="26"/>
      <c r="B80" s="30" t="s">
        <v>87</v>
      </c>
      <c r="C80" s="27" t="s">
        <v>85</v>
      </c>
      <c r="D80" s="64" t="s">
        <v>88</v>
      </c>
      <c r="E80" s="64"/>
      <c r="F80" s="107">
        <f>F79/(F73+F74)</f>
        <v>26.083535974824777</v>
      </c>
      <c r="G80" s="107"/>
      <c r="H80" s="107">
        <v>10</v>
      </c>
      <c r="I80" s="107"/>
      <c r="J80" s="108">
        <f t="shared" si="4"/>
        <v>36.083535974824777</v>
      </c>
      <c r="K80" s="109"/>
    </row>
    <row r="81" spans="1:14" ht="39.75" customHeight="1" x14ac:dyDescent="0.2">
      <c r="A81" s="26"/>
      <c r="B81" s="30" t="s">
        <v>89</v>
      </c>
      <c r="C81" s="27" t="s">
        <v>85</v>
      </c>
      <c r="D81" s="64" t="s">
        <v>88</v>
      </c>
      <c r="E81" s="64"/>
      <c r="F81" s="95">
        <f>F79/F72</f>
        <v>17.423084272883624</v>
      </c>
      <c r="G81" s="95"/>
      <c r="H81" s="96">
        <v>13</v>
      </c>
      <c r="I81" s="96"/>
      <c r="J81" s="96">
        <f t="shared" si="4"/>
        <v>30.423084272883624</v>
      </c>
      <c r="K81" s="96"/>
    </row>
    <row r="82" spans="1:14" ht="39.75" customHeight="1" x14ac:dyDescent="0.2">
      <c r="A82" s="26"/>
      <c r="B82" s="30" t="s">
        <v>90</v>
      </c>
      <c r="C82" s="27" t="s">
        <v>85</v>
      </c>
      <c r="D82" s="64" t="s">
        <v>91</v>
      </c>
      <c r="E82" s="64"/>
      <c r="F82" s="95">
        <v>3647</v>
      </c>
      <c r="G82" s="95"/>
      <c r="H82" s="96"/>
      <c r="I82" s="96"/>
      <c r="J82" s="95">
        <f t="shared" si="4"/>
        <v>3647</v>
      </c>
      <c r="K82" s="95"/>
    </row>
    <row r="83" spans="1:14" ht="53.65" customHeight="1" x14ac:dyDescent="0.2">
      <c r="A83" s="35"/>
      <c r="B83" s="36" t="s">
        <v>92</v>
      </c>
      <c r="C83" s="36" t="s">
        <v>71</v>
      </c>
      <c r="D83" s="100" t="s">
        <v>93</v>
      </c>
      <c r="E83" s="101"/>
      <c r="F83" s="104">
        <v>2</v>
      </c>
      <c r="G83" s="105"/>
      <c r="H83" s="102">
        <v>1</v>
      </c>
      <c r="I83" s="103"/>
      <c r="J83" s="102">
        <v>2</v>
      </c>
      <c r="K83" s="103"/>
    </row>
    <row r="84" spans="1:14" ht="42.75" customHeight="1" x14ac:dyDescent="0.2">
      <c r="A84" s="35"/>
      <c r="B84" s="36" t="s">
        <v>94</v>
      </c>
      <c r="C84" s="36" t="s">
        <v>71</v>
      </c>
      <c r="D84" s="100" t="s">
        <v>95</v>
      </c>
      <c r="E84" s="101"/>
      <c r="F84" s="89"/>
      <c r="G84" s="90"/>
      <c r="H84" s="102">
        <v>1</v>
      </c>
      <c r="I84" s="103"/>
      <c r="J84" s="102">
        <f>F84+H84</f>
        <v>1</v>
      </c>
      <c r="K84" s="103"/>
    </row>
    <row r="85" spans="1:14" ht="78.75" customHeight="1" x14ac:dyDescent="0.2">
      <c r="A85" s="26"/>
      <c r="B85" s="27" t="s">
        <v>96</v>
      </c>
      <c r="C85" s="27" t="s">
        <v>71</v>
      </c>
      <c r="D85" s="83" t="s">
        <v>97</v>
      </c>
      <c r="E85" s="84"/>
      <c r="F85" s="95">
        <v>1</v>
      </c>
      <c r="G85" s="95"/>
      <c r="H85" s="96"/>
      <c r="I85" s="96"/>
      <c r="J85" s="96">
        <f t="shared" si="4"/>
        <v>1</v>
      </c>
      <c r="K85" s="96"/>
    </row>
    <row r="86" spans="1:14" ht="53.65" customHeight="1" x14ac:dyDescent="0.2">
      <c r="A86" s="26"/>
      <c r="B86" s="27" t="s">
        <v>98</v>
      </c>
      <c r="C86" s="27" t="s">
        <v>99</v>
      </c>
      <c r="D86" s="83" t="s">
        <v>88</v>
      </c>
      <c r="E86" s="84"/>
      <c r="F86" s="95">
        <f>F77/52</f>
        <v>961.53846153846155</v>
      </c>
      <c r="G86" s="95"/>
      <c r="H86" s="96"/>
      <c r="I86" s="96"/>
      <c r="J86" s="97">
        <f t="shared" si="4"/>
        <v>961.53846153846155</v>
      </c>
      <c r="K86" s="97"/>
      <c r="L86" s="37"/>
    </row>
    <row r="87" spans="1:14" ht="25.15" customHeight="1" x14ac:dyDescent="0.2">
      <c r="A87" s="26">
        <v>3</v>
      </c>
      <c r="B87" s="24" t="s">
        <v>100</v>
      </c>
      <c r="C87" s="27"/>
      <c r="D87" s="64"/>
      <c r="E87" s="98"/>
      <c r="F87" s="99"/>
      <c r="G87" s="99"/>
      <c r="H87" s="74"/>
      <c r="I87" s="74"/>
      <c r="J87" s="74"/>
      <c r="K87" s="74"/>
    </row>
    <row r="88" spans="1:14" ht="43.5" customHeight="1" x14ac:dyDescent="0.2">
      <c r="A88" s="26"/>
      <c r="B88" s="27" t="s">
        <v>101</v>
      </c>
      <c r="C88" s="27" t="s">
        <v>81</v>
      </c>
      <c r="D88" s="64" t="s">
        <v>88</v>
      </c>
      <c r="E88" s="64"/>
      <c r="F88" s="93">
        <f>ROUND(D51/F79,2)</f>
        <v>9522.68</v>
      </c>
      <c r="G88" s="93"/>
      <c r="H88" s="94">
        <v>6647.89</v>
      </c>
      <c r="I88" s="94"/>
      <c r="J88" s="93">
        <f t="shared" si="3"/>
        <v>16170.57</v>
      </c>
      <c r="K88" s="93"/>
    </row>
    <row r="89" spans="1:14" ht="25.9" customHeight="1" x14ac:dyDescent="0.2">
      <c r="A89" s="26"/>
      <c r="B89" s="27" t="s">
        <v>102</v>
      </c>
      <c r="C89" s="27" t="s">
        <v>85</v>
      </c>
      <c r="D89" s="83" t="s">
        <v>88</v>
      </c>
      <c r="E89" s="84"/>
      <c r="F89" s="85">
        <f>F79/F71</f>
        <v>15.195833333333333</v>
      </c>
      <c r="G89" s="86"/>
      <c r="H89" s="81"/>
      <c r="I89" s="82"/>
      <c r="J89" s="87">
        <f t="shared" si="3"/>
        <v>15.195833333333333</v>
      </c>
      <c r="K89" s="88"/>
    </row>
    <row r="90" spans="1:14" ht="33.75" customHeight="1" x14ac:dyDescent="0.2">
      <c r="A90" s="26"/>
      <c r="B90" s="30" t="s">
        <v>103</v>
      </c>
      <c r="C90" s="27" t="s">
        <v>85</v>
      </c>
      <c r="D90" s="83" t="s">
        <v>88</v>
      </c>
      <c r="E90" s="84"/>
      <c r="F90" s="85">
        <f>F79/F70</f>
        <v>911.75</v>
      </c>
      <c r="G90" s="86"/>
      <c r="H90" s="81"/>
      <c r="I90" s="82"/>
      <c r="J90" s="87">
        <f t="shared" si="3"/>
        <v>911.75</v>
      </c>
      <c r="K90" s="88"/>
    </row>
    <row r="91" spans="1:14" ht="50.25" customHeight="1" x14ac:dyDescent="0.2">
      <c r="A91" s="26"/>
      <c r="B91" s="36" t="s">
        <v>104</v>
      </c>
      <c r="C91" s="36" t="s">
        <v>81</v>
      </c>
      <c r="D91" s="64" t="s">
        <v>88</v>
      </c>
      <c r="E91" s="64"/>
      <c r="F91" s="89">
        <v>243919</v>
      </c>
      <c r="G91" s="90"/>
      <c r="H91" s="91">
        <v>75834</v>
      </c>
      <c r="I91" s="92"/>
      <c r="J91" s="93">
        <v>281836</v>
      </c>
      <c r="K91" s="93"/>
    </row>
    <row r="92" spans="1:14" ht="33.75" customHeight="1" x14ac:dyDescent="0.2">
      <c r="A92" s="33"/>
      <c r="B92" s="27" t="s">
        <v>105</v>
      </c>
      <c r="C92" s="27" t="s">
        <v>81</v>
      </c>
      <c r="D92" s="64" t="s">
        <v>88</v>
      </c>
      <c r="E92" s="64"/>
      <c r="F92" s="77"/>
      <c r="G92" s="77"/>
      <c r="H92" s="78">
        <f>F53</f>
        <v>2300000</v>
      </c>
      <c r="I92" s="78"/>
      <c r="J92" s="78">
        <f t="shared" si="3"/>
        <v>2300000</v>
      </c>
      <c r="K92" s="78"/>
    </row>
    <row r="93" spans="1:14" ht="33.75" customHeight="1" x14ac:dyDescent="0.2">
      <c r="A93" s="26"/>
      <c r="B93" s="36" t="s">
        <v>106</v>
      </c>
      <c r="C93" s="27" t="s">
        <v>81</v>
      </c>
      <c r="D93" s="64" t="s">
        <v>88</v>
      </c>
      <c r="E93" s="64"/>
      <c r="F93" s="79">
        <f>D52/F85</f>
        <v>50000</v>
      </c>
      <c r="G93" s="80"/>
      <c r="H93" s="81"/>
      <c r="I93" s="82"/>
      <c r="J93" s="81">
        <f t="shared" si="3"/>
        <v>50000</v>
      </c>
      <c r="K93" s="82"/>
    </row>
    <row r="94" spans="1:14" ht="21.75" customHeight="1" x14ac:dyDescent="0.2">
      <c r="A94" s="26">
        <v>4</v>
      </c>
      <c r="B94" s="24" t="s">
        <v>107</v>
      </c>
      <c r="C94" s="27"/>
      <c r="D94" s="64"/>
      <c r="E94" s="64"/>
      <c r="F94" s="74"/>
      <c r="G94" s="74"/>
      <c r="H94" s="75"/>
      <c r="I94" s="75"/>
      <c r="J94" s="74"/>
      <c r="K94" s="74"/>
    </row>
    <row r="95" spans="1:14" ht="39.200000000000003" customHeight="1" x14ac:dyDescent="0.2">
      <c r="A95" s="26"/>
      <c r="B95" s="27" t="s">
        <v>108</v>
      </c>
      <c r="C95" s="27" t="s">
        <v>109</v>
      </c>
      <c r="D95" s="64" t="s">
        <v>88</v>
      </c>
      <c r="E95" s="64"/>
      <c r="F95" s="69">
        <v>10</v>
      </c>
      <c r="G95" s="69"/>
      <c r="H95" s="76"/>
      <c r="I95" s="76"/>
      <c r="J95" s="69">
        <f t="shared" si="3"/>
        <v>10</v>
      </c>
      <c r="K95" s="69"/>
      <c r="N95" s="38"/>
    </row>
    <row r="96" spans="1:14" ht="40.700000000000003" customHeight="1" x14ac:dyDescent="0.2">
      <c r="A96" s="39"/>
      <c r="B96" s="27" t="s">
        <v>110</v>
      </c>
      <c r="C96" s="27" t="s">
        <v>109</v>
      </c>
      <c r="D96" s="64" t="s">
        <v>88</v>
      </c>
      <c r="E96" s="64"/>
      <c r="F96" s="69"/>
      <c r="G96" s="69"/>
      <c r="H96" s="69">
        <v>101</v>
      </c>
      <c r="I96" s="69"/>
      <c r="J96" s="69">
        <f t="shared" si="3"/>
        <v>101</v>
      </c>
      <c r="K96" s="69"/>
      <c r="L96" s="34"/>
    </row>
    <row r="97" spans="1:18" ht="40.700000000000003" customHeight="1" x14ac:dyDescent="0.2">
      <c r="A97" s="25"/>
      <c r="B97" s="30" t="s">
        <v>111</v>
      </c>
      <c r="C97" s="27" t="s">
        <v>109</v>
      </c>
      <c r="D97" s="64" t="s">
        <v>88</v>
      </c>
      <c r="E97" s="64"/>
      <c r="F97" s="67">
        <v>100</v>
      </c>
      <c r="G97" s="68"/>
      <c r="H97" s="67"/>
      <c r="I97" s="68"/>
      <c r="J97" s="69">
        <f t="shared" si="3"/>
        <v>100</v>
      </c>
      <c r="K97" s="69"/>
      <c r="M97" s="63"/>
      <c r="N97" s="63"/>
    </row>
    <row r="98" spans="1:18" ht="72" customHeight="1" x14ac:dyDescent="0.2">
      <c r="A98" s="27"/>
      <c r="B98" s="27" t="s">
        <v>112</v>
      </c>
      <c r="C98" s="27" t="s">
        <v>109</v>
      </c>
      <c r="D98" s="64" t="s">
        <v>88</v>
      </c>
      <c r="E98" s="64"/>
      <c r="F98" s="65"/>
      <c r="G98" s="66"/>
      <c r="H98" s="67">
        <v>93.7</v>
      </c>
      <c r="I98" s="68"/>
      <c r="J98" s="69">
        <f t="shared" si="3"/>
        <v>93.7</v>
      </c>
      <c r="K98" s="69"/>
      <c r="M98" s="17"/>
      <c r="N98" s="17"/>
    </row>
    <row r="99" spans="1:18" s="31" customFormat="1" ht="32.25" customHeight="1" x14ac:dyDescent="0.2">
      <c r="A99" s="40"/>
      <c r="B99" s="36" t="s">
        <v>113</v>
      </c>
      <c r="C99" s="36" t="s">
        <v>109</v>
      </c>
      <c r="D99" s="70" t="s">
        <v>88</v>
      </c>
      <c r="E99" s="70"/>
      <c r="F99" s="71">
        <v>94.8</v>
      </c>
      <c r="G99" s="72"/>
      <c r="H99" s="71"/>
      <c r="I99" s="72"/>
      <c r="J99" s="73">
        <f>F99</f>
        <v>94.8</v>
      </c>
      <c r="K99" s="73"/>
    </row>
    <row r="100" spans="1:18" s="43" customFormat="1" ht="32.25" customHeight="1" x14ac:dyDescent="0.25">
      <c r="A100" s="60" t="s">
        <v>114</v>
      </c>
      <c r="B100" s="60"/>
      <c r="C100" s="41"/>
      <c r="D100" s="41"/>
      <c r="E100" s="42"/>
      <c r="F100" s="41"/>
      <c r="G100" s="41"/>
      <c r="H100" s="61" t="s">
        <v>115</v>
      </c>
      <c r="I100" s="61"/>
      <c r="J100" s="61"/>
      <c r="K100" s="61"/>
    </row>
    <row r="101" spans="1:18" s="43" customFormat="1" ht="63.75" customHeight="1" x14ac:dyDescent="0.25">
      <c r="A101" s="60" t="s">
        <v>116</v>
      </c>
      <c r="B101" s="60"/>
      <c r="C101" s="41"/>
      <c r="D101" s="41"/>
      <c r="E101" s="44" t="s">
        <v>117</v>
      </c>
      <c r="F101" s="45"/>
      <c r="G101" s="45"/>
      <c r="H101" s="55" t="s">
        <v>118</v>
      </c>
      <c r="I101" s="56"/>
      <c r="J101" s="56"/>
      <c r="K101" s="56"/>
    </row>
    <row r="102" spans="1:18" s="43" customFormat="1" ht="21.75" customHeight="1" x14ac:dyDescent="0.25">
      <c r="A102" s="60" t="s">
        <v>119</v>
      </c>
      <c r="B102" s="60"/>
      <c r="C102" s="41"/>
      <c r="D102" s="41"/>
      <c r="E102" s="41"/>
      <c r="F102" s="41"/>
      <c r="G102" s="41"/>
      <c r="H102" s="62"/>
      <c r="I102" s="62"/>
      <c r="J102" s="62"/>
      <c r="K102" s="62"/>
    </row>
    <row r="103" spans="1:18" s="43" customFormat="1" ht="21.6" customHeight="1" x14ac:dyDescent="0.25">
      <c r="A103" s="46"/>
      <c r="B103" s="41"/>
      <c r="C103" s="41"/>
      <c r="D103" s="41"/>
      <c r="E103" s="42"/>
      <c r="F103" s="41"/>
      <c r="G103" s="41"/>
      <c r="H103" s="54" t="s">
        <v>120</v>
      </c>
      <c r="I103" s="54"/>
      <c r="J103" s="54"/>
      <c r="K103" s="54"/>
    </row>
    <row r="104" spans="1:18" s="43" customFormat="1" ht="47.25" customHeight="1" x14ac:dyDescent="0.2">
      <c r="A104" s="46" t="s">
        <v>121</v>
      </c>
      <c r="B104" s="41"/>
      <c r="C104" s="46"/>
      <c r="D104" s="41"/>
      <c r="E104" s="44" t="s">
        <v>117</v>
      </c>
      <c r="F104" s="44"/>
      <c r="G104" s="45"/>
      <c r="H104" s="55" t="s">
        <v>118</v>
      </c>
      <c r="I104" s="56"/>
      <c r="J104" s="56"/>
      <c r="K104" s="56"/>
      <c r="M104" s="57"/>
      <c r="N104" s="57"/>
      <c r="O104" s="57"/>
      <c r="P104" s="57"/>
    </row>
    <row r="105" spans="1:18" ht="15.75" customHeight="1" x14ac:dyDescent="0.2">
      <c r="A105" s="47"/>
      <c r="B105" s="58" t="s">
        <v>122</v>
      </c>
      <c r="C105" s="58"/>
      <c r="D105" s="58"/>
      <c r="E105" s="47"/>
      <c r="F105" s="47"/>
      <c r="G105" s="47"/>
      <c r="H105" s="47"/>
      <c r="I105" s="47"/>
      <c r="J105" s="47"/>
      <c r="K105" s="47"/>
      <c r="N105" s="2"/>
      <c r="O105" s="2"/>
    </row>
    <row r="106" spans="1:18" ht="15.75" customHeight="1" x14ac:dyDescent="0.2">
      <c r="A106" s="47"/>
      <c r="B106" s="47"/>
      <c r="C106" s="48"/>
      <c r="D106" s="48"/>
      <c r="E106" s="47"/>
      <c r="F106" s="47"/>
      <c r="G106" s="47"/>
      <c r="H106" s="47"/>
      <c r="I106" s="47"/>
      <c r="J106" s="47"/>
      <c r="K106" s="47"/>
      <c r="M106" s="50"/>
      <c r="N106" s="6"/>
      <c r="O106" s="50"/>
      <c r="P106" s="6"/>
    </row>
    <row r="107" spans="1:18" ht="18.399999999999999" customHeight="1" x14ac:dyDescent="0.2">
      <c r="A107" s="47"/>
      <c r="C107" s="47"/>
      <c r="D107" s="47"/>
      <c r="E107" s="47"/>
      <c r="F107" s="47"/>
      <c r="G107" s="47"/>
      <c r="H107" s="47"/>
      <c r="I107" s="47"/>
      <c r="J107" s="47"/>
      <c r="K107" s="47"/>
      <c r="M107" s="50"/>
      <c r="N107" s="6"/>
      <c r="O107" s="51"/>
    </row>
    <row r="108" spans="1:18" x14ac:dyDescent="0.2">
      <c r="A108" s="59"/>
      <c r="B108" s="59"/>
      <c r="M108" s="50"/>
      <c r="N108" s="49"/>
      <c r="O108" s="49"/>
      <c r="P108" s="31"/>
      <c r="Q108" s="49"/>
      <c r="R108" s="31"/>
    </row>
    <row r="109" spans="1:18" x14ac:dyDescent="0.2">
      <c r="M109" s="52"/>
      <c r="N109" s="53"/>
      <c r="O109" s="53"/>
      <c r="P109" s="43"/>
      <c r="Q109" s="43"/>
      <c r="R109" s="43"/>
    </row>
    <row r="110" spans="1:18" x14ac:dyDescent="0.2">
      <c r="M110" s="52"/>
      <c r="N110" s="53"/>
      <c r="O110" s="53"/>
      <c r="P110" s="43"/>
      <c r="Q110" s="43"/>
      <c r="R110" s="43"/>
    </row>
    <row r="111" spans="1:18" x14ac:dyDescent="0.2">
      <c r="M111" s="50"/>
      <c r="N111" s="6"/>
    </row>
    <row r="112" spans="1:18" x14ac:dyDescent="0.2">
      <c r="M112" s="50"/>
      <c r="N112" s="6"/>
    </row>
    <row r="113" spans="13:16" x14ac:dyDescent="0.2">
      <c r="M113" s="50"/>
      <c r="N113" s="6"/>
    </row>
    <row r="114" spans="13:16" x14ac:dyDescent="0.2">
      <c r="N114" s="6"/>
      <c r="P114" s="6"/>
    </row>
    <row r="116" spans="13:16" x14ac:dyDescent="0.2">
      <c r="N116" s="6"/>
    </row>
    <row r="118" spans="13:16" x14ac:dyDescent="0.2">
      <c r="N118" s="6"/>
    </row>
  </sheetData>
  <mergeCells count="257"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B44:H44"/>
    <mergeCell ref="B45:H45"/>
    <mergeCell ref="A47:H47"/>
    <mergeCell ref="A48:I48"/>
    <mergeCell ref="B49:C49"/>
    <mergeCell ref="D49:E49"/>
    <mergeCell ref="F49:G49"/>
    <mergeCell ref="H49:I49"/>
    <mergeCell ref="A34:K34"/>
    <mergeCell ref="A35:K35"/>
    <mergeCell ref="B37:H37"/>
    <mergeCell ref="B38:H38"/>
    <mergeCell ref="A40:K40"/>
    <mergeCell ref="A42:K42"/>
    <mergeCell ref="B52:C52"/>
    <mergeCell ref="D52:E52"/>
    <mergeCell ref="F52:G52"/>
    <mergeCell ref="H52:I52"/>
    <mergeCell ref="B53:C53"/>
    <mergeCell ref="D53:E53"/>
    <mergeCell ref="F53:G53"/>
    <mergeCell ref="H53:I53"/>
    <mergeCell ref="B50:C50"/>
    <mergeCell ref="D50:E50"/>
    <mergeCell ref="F50:G50"/>
    <mergeCell ref="H50:I50"/>
    <mergeCell ref="B51:C51"/>
    <mergeCell ref="D51:E51"/>
    <mergeCell ref="F51:G51"/>
    <mergeCell ref="H51:I51"/>
    <mergeCell ref="O56:P56"/>
    <mergeCell ref="Q56:R56"/>
    <mergeCell ref="A57:H57"/>
    <mergeCell ref="A58:I58"/>
    <mergeCell ref="A59:C59"/>
    <mergeCell ref="D59:E59"/>
    <mergeCell ref="F59:G59"/>
    <mergeCell ref="H59:I59"/>
    <mergeCell ref="Q54:R54"/>
    <mergeCell ref="A55:C55"/>
    <mergeCell ref="D55:E55"/>
    <mergeCell ref="F55:G55"/>
    <mergeCell ref="H55:I55"/>
    <mergeCell ref="M55:N55"/>
    <mergeCell ref="O55:P55"/>
    <mergeCell ref="Q55:R55"/>
    <mergeCell ref="B54:C54"/>
    <mergeCell ref="D54:E54"/>
    <mergeCell ref="F54:G54"/>
    <mergeCell ref="H54:I54"/>
    <mergeCell ref="M54:N54"/>
    <mergeCell ref="O54:P54"/>
    <mergeCell ref="A60:C60"/>
    <mergeCell ref="D60:E60"/>
    <mergeCell ref="F60:G60"/>
    <mergeCell ref="H60:I60"/>
    <mergeCell ref="A61:C61"/>
    <mergeCell ref="D61:E61"/>
    <mergeCell ref="F61:G61"/>
    <mergeCell ref="H61:I61"/>
    <mergeCell ref="M56:N56"/>
    <mergeCell ref="A64:C64"/>
    <mergeCell ref="D64:E64"/>
    <mergeCell ref="F64:G64"/>
    <mergeCell ref="H64:I64"/>
    <mergeCell ref="A66:H66"/>
    <mergeCell ref="D67:E67"/>
    <mergeCell ref="F67:G67"/>
    <mergeCell ref="H67:I67"/>
    <mergeCell ref="A62:C62"/>
    <mergeCell ref="D62:E62"/>
    <mergeCell ref="F62:G62"/>
    <mergeCell ref="H62:I62"/>
    <mergeCell ref="A63:C63"/>
    <mergeCell ref="D63:E63"/>
    <mergeCell ref="F63:G63"/>
    <mergeCell ref="H63:I63"/>
    <mergeCell ref="D70:E70"/>
    <mergeCell ref="F70:G70"/>
    <mergeCell ref="H70:I70"/>
    <mergeCell ref="J70:K70"/>
    <mergeCell ref="D71:E71"/>
    <mergeCell ref="F71:G71"/>
    <mergeCell ref="H71:I71"/>
    <mergeCell ref="J71:K71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L71:O71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L79:O79"/>
    <mergeCell ref="D80:E80"/>
    <mergeCell ref="F80:G80"/>
    <mergeCell ref="H80:I80"/>
    <mergeCell ref="J80:K80"/>
    <mergeCell ref="D81:E81"/>
    <mergeCell ref="F81:G81"/>
    <mergeCell ref="H81:I81"/>
    <mergeCell ref="J81:K81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M97:N97"/>
    <mergeCell ref="D98:E98"/>
    <mergeCell ref="F98:G98"/>
    <mergeCell ref="H98:I98"/>
    <mergeCell ref="J98:K98"/>
    <mergeCell ref="D99:E99"/>
    <mergeCell ref="F99:G99"/>
    <mergeCell ref="H99:I99"/>
    <mergeCell ref="J99:K99"/>
    <mergeCell ref="H103:K103"/>
    <mergeCell ref="H104:K104"/>
    <mergeCell ref="M104:P104"/>
    <mergeCell ref="B105:D105"/>
    <mergeCell ref="A108:B108"/>
    <mergeCell ref="A100:B100"/>
    <mergeCell ref="H100:K100"/>
    <mergeCell ref="A101:B101"/>
    <mergeCell ref="H101:K101"/>
    <mergeCell ref="A102:B102"/>
    <mergeCell ref="H102:K102"/>
  </mergeCells>
  <pageMargins left="0.62992125984251968" right="0.23622047244094491" top="0.35433070866141736" bottom="0.15748031496062992" header="0.31496062992125984" footer="0.31496062992125984"/>
  <pageSetup paperSize="9" scale="62" fitToHeight="4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2024-11-15T13:19:23Z</dcterms:created>
  <dcterms:modified xsi:type="dcterms:W3CDTF">2024-11-26T14:27:28Z</dcterms:modified>
</cp:coreProperties>
</file>