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Грудень\3012\Паспорт освіта\"/>
    </mc:Choice>
  </mc:AlternateContent>
  <bookViews>
    <workbookView xWindow="435" yWindow="75" windowWidth="25245" windowHeight="9615"/>
  </bookViews>
  <sheets>
    <sheet name="0611021" sheetId="1" r:id="rId1"/>
  </sheets>
  <definedNames>
    <definedName name="_xlnm.Print_Area" localSheetId="0">'0611021'!$A$1:$L$135</definedName>
  </definedNames>
  <calcPr calcId="152511"/>
</workbook>
</file>

<file path=xl/calcChain.xml><?xml version="1.0" encoding="utf-8"?>
<calcChain xmlns="http://schemas.openxmlformats.org/spreadsheetml/2006/main">
  <c r="J127" i="1" l="1"/>
  <c r="J126" i="1"/>
  <c r="J125" i="1"/>
  <c r="J124" i="1"/>
  <c r="J123" i="1"/>
  <c r="J122" i="1"/>
  <c r="J121" i="1"/>
  <c r="J120" i="1"/>
  <c r="F118" i="1"/>
  <c r="J118" i="1" s="1"/>
  <c r="J117" i="1"/>
  <c r="J116" i="1"/>
  <c r="J114" i="1"/>
  <c r="F112" i="1"/>
  <c r="J112" i="1" s="1"/>
  <c r="F111" i="1"/>
  <c r="J111" i="1" s="1"/>
  <c r="F110" i="1"/>
  <c r="J110" i="1" s="1"/>
  <c r="F106" i="1"/>
  <c r="J106" i="1" s="1"/>
  <c r="J105" i="1"/>
  <c r="J104" i="1"/>
  <c r="J103" i="1"/>
  <c r="J101" i="1"/>
  <c r="J100" i="1"/>
  <c r="J99" i="1"/>
  <c r="J98" i="1"/>
  <c r="J97" i="1"/>
  <c r="J96" i="1"/>
  <c r="J95" i="1"/>
  <c r="J93" i="1"/>
  <c r="J92" i="1"/>
  <c r="J91" i="1"/>
  <c r="J90" i="1"/>
  <c r="H89" i="1"/>
  <c r="J89" i="1" s="1"/>
  <c r="J88" i="1"/>
  <c r="J87" i="1"/>
  <c r="J86" i="1"/>
  <c r="H79" i="1"/>
  <c r="H78" i="1"/>
  <c r="F70" i="1"/>
  <c r="H70" i="1" s="1"/>
  <c r="F69" i="1"/>
  <c r="H69" i="1" s="1"/>
  <c r="F68" i="1"/>
  <c r="H68" i="1" s="1"/>
  <c r="H67" i="1"/>
  <c r="D66" i="1"/>
  <c r="H66" i="1" s="1"/>
  <c r="F65" i="1"/>
  <c r="F71" i="1" s="1"/>
  <c r="D65" i="1"/>
  <c r="H65" i="1" s="1"/>
  <c r="H113" i="1" l="1"/>
  <c r="J113" i="1" s="1"/>
  <c r="H71" i="1"/>
  <c r="H109" i="1"/>
  <c r="F77" i="1"/>
  <c r="D71" i="1"/>
  <c r="F108" i="1" l="1"/>
  <c r="D77" i="1"/>
  <c r="D80" i="1" s="1"/>
  <c r="F109" i="1"/>
  <c r="J109" i="1" s="1"/>
  <c r="F80" i="1"/>
  <c r="H108" i="1" s="1"/>
  <c r="J108" i="1" l="1"/>
  <c r="H77" i="1"/>
  <c r="H80" i="1" s="1"/>
</calcChain>
</file>

<file path=xl/sharedStrings.xml><?xml version="1.0" encoding="utf-8"?>
<sst xmlns="http://schemas.openxmlformats.org/spreadsheetml/2006/main" count="230" uniqueCount="156">
  <si>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</si>
  <si>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</si>
  <si>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</si>
  <si>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</si>
  <si>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</si>
  <si>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</si>
  <si>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</si>
  <si>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</si>
  <si>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</si>
  <si>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</si>
  <si>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</si>
  <si>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</si>
  <si>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</si>
  <si>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- 578 097 998,84 гривень, у тому числі загального фонду — 473 029 875,72 гривень та спеціального фонду — 105 068 123,12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</si>
  <si>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</si>
  <si>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</si>
  <si>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</si>
  <si>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</si>
  <si>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</si>
  <si>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</si>
  <si>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</si>
  <si>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</si>
  <si>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</si>
  <si>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</si>
  <si>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</si>
  <si>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</si>
  <si>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</si>
  <si>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</si>
  <si>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</si>
  <si>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</si>
  <si>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</si>
  <si>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</si>
  <si>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</si>
  <si>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</si>
  <si>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</si>
  <si>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</si>
  <si>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</si>
  <si>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</si>
  <si>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</si>
  <si>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</si>
  <si>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</si>
  <si>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</si>
  <si>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</si>
  <si>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</si>
  <si>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</si>
  <si>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</si>
  <si>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21.03.2024 року № 79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</si>
  <si>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</si>
  <si>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13.06.2024 року № 83</t>
  </si>
  <si>
    <t>Протокол засідання постійної комісії з питань планування, бюджету, фінансів та децентралізації від 05.07.2024 року № 85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</si>
  <si>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</si>
  <si>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</si>
  <si>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29.08.2024 року № 89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</si>
  <si>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</si>
  <si>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28.10.2024 року № 92</t>
  </si>
  <si>
    <t>Рішення сесії Хмельницької міської ради від 11.12.2024 року № 8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</si>
  <si>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</si>
  <si>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</si>
  <si>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</si>
  <si>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</si>
  <si>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</si>
  <si>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</si>
  <si>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</si>
  <si>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</si>
  <si>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</si>
  <si>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</si>
  <si>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</si>
  <si>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</si>
  <si>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</si>
  <si>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</si>
  <si>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</si>
  <si>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</si>
  <si>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</si>
  <si>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</si>
  <si>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</si>
  <si>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</si>
  <si>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</si>
  <si>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</si>
  <si>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</si>
  <si>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</si>
  <si>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Програма бюджетування за участі громадськості (Бюджет участі) Хмельницької міської територіальної громади на 2024-2026 роки                   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</si>
  <si>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</si>
  <si>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</si>
  <si>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</si>
  <si>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</si>
  <si>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</si>
  <si>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</si>
  <si>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</si>
  <si>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</si>
  <si>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</si>
  <si>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</si>
  <si>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</si>
  <si>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</si>
  <si>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</si>
  <si>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</si>
  <si>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</si>
  <si>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</si>
  <si>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</si>
  <si>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</si>
  <si>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</si>
  <si>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продукту</t>
  </si>
  <si>
    <t>Кількість учнів в загальноосвітніх школах</t>
  </si>
  <si>
    <t>осіб</t>
  </si>
  <si>
    <t>Мережа шкіл, звіт ЗНЗ-1</t>
  </si>
  <si>
    <t>Середньорічна кількість вчителів (жінок/чоловіків), які пройшли підвищення кваліфікації</t>
  </si>
  <si>
    <t>Звітність</t>
  </si>
  <si>
    <t>Планова кількість днів харчування учнів</t>
  </si>
  <si>
    <t>Вартість харчування учня 1- 4 класів</t>
  </si>
  <si>
    <t>Кількість оснащених кабінетів у закладах освіти</t>
  </si>
  <si>
    <t>Кількість закладів, в яких буде проведений капітальний ремонт в тому числі виготовлення ПКД</t>
  </si>
  <si>
    <t>Рішення сесії від 21.12.2023 року № 15, рішення сесії від 13.03.2024 року № 13, рішення сесії від 22.05.2024 № 6; рішення сесії від 17.10.2024 року № 3</t>
  </si>
  <si>
    <t>Кількість закладів, в яких буде проведена реконструкція</t>
  </si>
  <si>
    <t>Рішення сесії від 13.03.2024 року № 13</t>
  </si>
  <si>
    <t>Кількість закладів, у яких буде реалізовано громадські проєкти (Бюджет участі)</t>
  </si>
  <si>
    <t>Рішення сесії від 16.08.2024 року № 6; рішення сесії від 17.10.2024 року № 3</t>
  </si>
  <si>
    <t xml:space="preserve">Кількість закладів, в яких будуть проведені поточні ремонти </t>
  </si>
  <si>
    <t>Рішення сесії від 13.03.2024 року № 13, протокол від 21.03.2024 року № 79, протокол від 13.06.2024 року № 83; рішення сесії від 6.08.2024 року № 6; рішення сесії від 17.10.2024 року № 3</t>
  </si>
  <si>
    <t>Кількість закладів, в яких буде облаштовано споруди цивільного захисту (укриття, бомбосховища тощо)</t>
  </si>
  <si>
    <t>Рішення сесії від 13.03.2024 року № 13, рішення сесії від 22.05.2024 № 6; рішення сесії від 17.10.2024 року № 3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</si>
  <si>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</si>
  <si>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</si>
  <si>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</si>
  <si>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</si>
  <si>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</si>
  <si>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</si>
  <si>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Середні витрати на утримання одного класу</t>
  </si>
  <si>
    <t>Середня наповнюваність класів</t>
  </si>
  <si>
    <t>Кількість дітей на одного педагогічного працівника</t>
  </si>
  <si>
    <t>Діто-дні відвідування</t>
  </si>
  <si>
    <t>днів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</si>
  <si>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</si>
  <si>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</si>
  <si>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реалізацію громадського проєкту (Бюджет участі)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</si>
  <si>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</si>
  <si>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</si>
  <si>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пункт обігріву</t>
  </si>
  <si>
    <t>якості</t>
  </si>
  <si>
    <t>Відсоток охоплення дітей шкільного віку (дівчат/хлопців) загальної середньої освіти</t>
  </si>
  <si>
    <t>%</t>
  </si>
  <si>
    <t>Відсоток закладів освіти, які забезпечують безпечне освітнє середовище</t>
  </si>
  <si>
    <t>Кількість учнів, які закінчили школу</t>
  </si>
  <si>
    <t>золота медаль</t>
  </si>
  <si>
    <t>срібна медаль</t>
  </si>
  <si>
    <t>Динаміка збільшення чисельності учнів відповідно до фактичного показника попереднього року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</si>
  <si>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</si>
  <si>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</si>
  <si>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</si>
  <si>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</si>
  <si>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</si>
  <si>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</si>
  <si>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</si>
  <si>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</si>
  <si>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</si>
  <si>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</si>
  <si>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</si>
  <si>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грудня 2024 року № 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</si>
</sst>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left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167" fontId="9" fillId="0" borderId="3" xfId="1" applyNumberFormat="1" applyFont="1" applyFill="1" applyBorder="1" applyAlignment="1">
      <alignment horizontal="center" vertical="center" wrapText="1"/>
    </xf>
    <xf numFmtId="167" fontId="9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7" fontId="9" fillId="0" borderId="3" xfId="1" applyNumberFormat="1" applyFont="1" applyFill="1" applyBorder="1" applyAlignment="1">
      <alignment horizontal="center" vertical="center" wrapText="1" shrinkToFit="1"/>
    </xf>
    <xf numFmtId="167" fontId="9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0" fontId="18" fillId="0" borderId="2" xfId="1" applyFont="1" applyFill="1" applyBorder="1" applyAlignment="1">
      <alignment horizontal="left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X135"/>
  <sheetViews>
    <sheetView tabSelected="1" view="pageBreakPreview" zoomScale="70" zoomScaleNormal="70" zoomScaleSheetLayoutView="70" workbookViewId="0">
      <selection activeCell="A3" sqref="A3:K3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33" t="s">
        <v>0</v>
      </c>
      <c r="I1" s="134"/>
      <c r="J1" s="134"/>
      <c r="K1" s="134"/>
      <c r="L1" s="134"/>
    </row>
    <row r="2" spans="1:23" ht="135" customHeight="1" x14ac:dyDescent="0.2">
      <c r="B2" s="2"/>
      <c r="C2" s="2"/>
      <c r="D2" s="2"/>
      <c r="E2" s="2"/>
      <c r="F2" s="2"/>
      <c r="G2" s="4"/>
      <c r="H2" s="111" t="s">
        <v>155</v>
      </c>
      <c r="I2" s="111"/>
      <c r="J2" s="111"/>
      <c r="K2" s="111"/>
      <c r="L2" s="111"/>
    </row>
    <row r="3" spans="1:23" ht="47.25" customHeight="1" x14ac:dyDescent="0.2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23" ht="103.9" customHeight="1" x14ac:dyDescent="0.2">
      <c r="A4" s="5" t="s">
        <v>2</v>
      </c>
      <c r="B4" s="131" t="s">
        <v>3</v>
      </c>
      <c r="C4" s="131"/>
      <c r="D4" s="131"/>
      <c r="E4" s="131"/>
      <c r="F4" s="131"/>
      <c r="G4" s="60" t="s">
        <v>4</v>
      </c>
      <c r="H4" s="60"/>
      <c r="I4" s="60"/>
      <c r="J4" s="60"/>
      <c r="K4" s="60"/>
    </row>
    <row r="5" spans="1:23" ht="86.25" customHeight="1" x14ac:dyDescent="0.2">
      <c r="A5" s="4" t="s">
        <v>5</v>
      </c>
      <c r="B5" s="60" t="s">
        <v>6</v>
      </c>
      <c r="C5" s="131"/>
      <c r="D5" s="131"/>
      <c r="E5" s="131"/>
      <c r="F5" s="131"/>
      <c r="G5" s="131" t="s">
        <v>7</v>
      </c>
      <c r="H5" s="131"/>
      <c r="I5" s="131"/>
      <c r="J5" s="131"/>
      <c r="K5" s="131"/>
    </row>
    <row r="6" spans="1:23" ht="126.2" customHeight="1" x14ac:dyDescent="0.2">
      <c r="A6" s="4" t="s">
        <v>8</v>
      </c>
      <c r="B6" s="60" t="s">
        <v>9</v>
      </c>
      <c r="C6" s="131"/>
      <c r="D6" s="6" t="s">
        <v>10</v>
      </c>
      <c r="E6" s="132" t="s">
        <v>11</v>
      </c>
      <c r="F6" s="60"/>
      <c r="G6" s="60" t="s">
        <v>12</v>
      </c>
      <c r="H6" s="131"/>
      <c r="I6" s="131"/>
      <c r="J6" s="131"/>
      <c r="K6" s="131"/>
    </row>
    <row r="7" spans="1:23" s="7" customFormat="1" ht="25.15" customHeight="1" x14ac:dyDescent="0.2">
      <c r="A7" s="111" t="s">
        <v>13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M7" s="8"/>
      <c r="N7" s="8"/>
      <c r="O7" s="8"/>
      <c r="P7" s="8"/>
      <c r="Q7" s="8"/>
    </row>
    <row r="8" spans="1:23" ht="18" customHeight="1" x14ac:dyDescent="0.2">
      <c r="A8" s="133" t="s">
        <v>14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23" ht="21.75" customHeight="1" x14ac:dyDescent="0.2">
      <c r="A9" s="128" t="s">
        <v>15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23" ht="21.2" customHeight="1" x14ac:dyDescent="0.2">
      <c r="A10" s="128" t="s">
        <v>16</v>
      </c>
      <c r="B10" s="128"/>
      <c r="C10" s="128"/>
      <c r="D10" s="128"/>
      <c r="E10" s="128"/>
      <c r="F10" s="128"/>
      <c r="G10" s="128"/>
      <c r="H10" s="128"/>
      <c r="I10" s="128"/>
      <c r="J10" s="9"/>
      <c r="K10" s="9"/>
    </row>
    <row r="11" spans="1:23" ht="25.5" customHeight="1" x14ac:dyDescent="0.2">
      <c r="A11" s="128" t="s">
        <v>17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23" ht="25.5" customHeight="1" x14ac:dyDescent="0.2">
      <c r="A12" s="128" t="s">
        <v>18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23" ht="25.5" customHeight="1" x14ac:dyDescent="0.2">
      <c r="A13" s="128" t="s">
        <v>19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23" ht="25.5" customHeight="1" x14ac:dyDescent="0.2">
      <c r="A14" s="127" t="s">
        <v>20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</row>
    <row r="15" spans="1:23" ht="25.5" customHeight="1" x14ac:dyDescent="0.2">
      <c r="A15" s="127" t="s">
        <v>21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127" t="s">
        <v>22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128" t="s">
        <v>23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</row>
    <row r="18" spans="1:11" ht="23.45" customHeight="1" x14ac:dyDescent="0.2">
      <c r="A18" s="128" t="s">
        <v>24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</row>
    <row r="19" spans="1:11" ht="27.95" customHeight="1" x14ac:dyDescent="0.2">
      <c r="A19" s="128" t="s">
        <v>25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</row>
    <row r="20" spans="1:11" ht="24.4" customHeight="1" x14ac:dyDescent="0.2">
      <c r="A20" s="128" t="s">
        <v>26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</row>
    <row r="21" spans="1:11" ht="24.4" customHeight="1" x14ac:dyDescent="0.2">
      <c r="A21" s="128" t="s">
        <v>27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</row>
    <row r="22" spans="1:11" ht="24.4" customHeight="1" x14ac:dyDescent="0.2">
      <c r="A22" s="128" t="s">
        <v>28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11" ht="24.4" customHeight="1" x14ac:dyDescent="0.2">
      <c r="A23" s="128" t="s">
        <v>29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1" ht="26.45" customHeight="1" x14ac:dyDescent="0.2">
      <c r="A24" s="127" t="s">
        <v>30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</row>
    <row r="25" spans="1:11" ht="20.25" customHeight="1" x14ac:dyDescent="0.2">
      <c r="A25" s="127" t="s">
        <v>31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0"/>
    </row>
    <row r="26" spans="1:11" ht="39.75" customHeight="1" x14ac:dyDescent="0.2">
      <c r="A26" s="128" t="s">
        <v>32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 ht="27" customHeight="1" x14ac:dyDescent="0.2">
      <c r="A27" s="127" t="s">
        <v>33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</row>
    <row r="28" spans="1:11" ht="34.5" customHeight="1" x14ac:dyDescent="0.2">
      <c r="A28" s="128" t="s">
        <v>34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1" ht="24.4" customHeight="1" x14ac:dyDescent="0.2">
      <c r="A29" s="128" t="s">
        <v>35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 ht="22.7" customHeight="1" x14ac:dyDescent="0.2">
      <c r="A30" s="128" t="s">
        <v>36</v>
      </c>
      <c r="B30" s="128"/>
      <c r="C30" s="128"/>
      <c r="D30" s="128"/>
      <c r="E30" s="128"/>
      <c r="F30" s="128"/>
      <c r="G30" s="128"/>
      <c r="H30" s="128"/>
      <c r="I30" s="128"/>
      <c r="J30" s="128"/>
      <c r="K30" s="9"/>
    </row>
    <row r="31" spans="1:11" ht="22.7" customHeight="1" x14ac:dyDescent="0.2">
      <c r="A31" s="127" t="s">
        <v>37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  <row r="32" spans="1:11" ht="26.45" customHeight="1" x14ac:dyDescent="0.2">
      <c r="A32" s="128" t="s">
        <v>38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s="11" customFormat="1" ht="38.85" customHeight="1" x14ac:dyDescent="0.2">
      <c r="A33" s="128" t="s">
        <v>39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ht="39.4" customHeight="1" x14ac:dyDescent="0.2">
      <c r="A34" s="127" t="s">
        <v>40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spans="1:11" ht="36.75" customHeight="1" x14ac:dyDescent="0.2">
      <c r="A35" s="127" t="s">
        <v>41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</row>
    <row r="36" spans="1:11" ht="22.9" customHeight="1" x14ac:dyDescent="0.2">
      <c r="A36" s="127" t="s">
        <v>42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1" ht="22.9" customHeight="1" x14ac:dyDescent="0.2">
      <c r="A37" s="127" t="s">
        <v>43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</row>
    <row r="38" spans="1:11" ht="22.9" customHeight="1" x14ac:dyDescent="0.2">
      <c r="A38" s="127" t="s">
        <v>44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spans="1:11" ht="23.1" customHeight="1" x14ac:dyDescent="0.2">
      <c r="A39" s="126" t="s">
        <v>45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1" ht="23.1" customHeight="1" x14ac:dyDescent="0.2">
      <c r="A40" s="127" t="s">
        <v>46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11" ht="23.1" customHeight="1" x14ac:dyDescent="0.2">
      <c r="A41" s="126" t="s">
        <v>47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</row>
    <row r="42" spans="1:11" ht="23.1" customHeight="1" x14ac:dyDescent="0.2">
      <c r="A42" s="127" t="s">
        <v>48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</row>
    <row r="43" spans="1:11" ht="23.1" customHeight="1" x14ac:dyDescent="0.2">
      <c r="A43" s="127" t="s">
        <v>49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</row>
    <row r="44" spans="1:11" ht="23.1" customHeight="1" x14ac:dyDescent="0.2">
      <c r="A44" s="127" t="s">
        <v>50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</row>
    <row r="45" spans="1:11" ht="23.1" customHeight="1" x14ac:dyDescent="0.2">
      <c r="A45" s="126" t="s">
        <v>51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spans="1:11" ht="23.1" customHeight="1" x14ac:dyDescent="0.2">
      <c r="A46" s="127" t="s">
        <v>52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</row>
    <row r="47" spans="1:11" ht="23.1" customHeight="1" x14ac:dyDescent="0.2">
      <c r="A47" s="126" t="s">
        <v>53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spans="1:11" ht="23.1" customHeight="1" x14ac:dyDescent="0.2">
      <c r="A48" s="127" t="s">
        <v>54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49" spans="1:22" ht="23.1" customHeight="1" x14ac:dyDescent="0.2">
      <c r="A49" s="126" t="s">
        <v>55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spans="1:22" ht="25.9" customHeight="1" x14ac:dyDescent="0.2">
      <c r="A50" s="128" t="s">
        <v>56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</row>
    <row r="51" spans="1:22" ht="9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22" ht="14.25" customHeight="1" x14ac:dyDescent="0.2">
      <c r="A52" s="12" t="s">
        <v>57</v>
      </c>
      <c r="B52" s="106" t="s">
        <v>58</v>
      </c>
      <c r="C52" s="106"/>
      <c r="D52" s="106"/>
      <c r="E52" s="106"/>
      <c r="F52" s="106"/>
      <c r="G52" s="106"/>
      <c r="H52" s="106"/>
      <c r="I52" s="13"/>
      <c r="J52" s="13"/>
      <c r="K52" s="13"/>
    </row>
    <row r="53" spans="1:22" ht="44.1" customHeight="1" x14ac:dyDescent="0.2">
      <c r="A53" s="14">
        <v>1</v>
      </c>
      <c r="B53" s="62" t="s">
        <v>59</v>
      </c>
      <c r="C53" s="62"/>
      <c r="D53" s="62"/>
      <c r="E53" s="62"/>
      <c r="F53" s="62"/>
      <c r="G53" s="62"/>
      <c r="H53" s="62"/>
      <c r="I53" s="13"/>
      <c r="J53" s="13"/>
      <c r="K53" s="13"/>
    </row>
    <row r="54" spans="1:22" ht="7.5" customHeight="1" x14ac:dyDescent="0.2">
      <c r="A54" s="15"/>
      <c r="B54" s="5"/>
      <c r="C54" s="5"/>
      <c r="D54" s="5"/>
      <c r="E54" s="5"/>
      <c r="F54" s="5"/>
      <c r="G54" s="5"/>
      <c r="H54" s="5"/>
      <c r="I54" s="13"/>
      <c r="J54" s="13"/>
      <c r="K54" s="13"/>
    </row>
    <row r="55" spans="1:22" ht="25.9" customHeight="1" x14ac:dyDescent="0.2">
      <c r="A55" s="124" t="s">
        <v>60</v>
      </c>
      <c r="B55" s="125"/>
      <c r="C55" s="125"/>
      <c r="D55" s="125"/>
      <c r="E55" s="125"/>
      <c r="F55" s="125"/>
      <c r="G55" s="125"/>
      <c r="H55" s="125"/>
      <c r="I55" s="125"/>
      <c r="J55" s="125"/>
      <c r="K55" s="125"/>
    </row>
    <row r="56" spans="1:22" ht="6.2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22" ht="21.75" customHeight="1" x14ac:dyDescent="0.2">
      <c r="A57" s="111" t="s">
        <v>61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</row>
    <row r="58" spans="1:22" ht="7.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22" ht="17.45" customHeight="1" x14ac:dyDescent="0.2">
      <c r="A59" s="12" t="s">
        <v>57</v>
      </c>
      <c r="B59" s="106" t="s">
        <v>62</v>
      </c>
      <c r="C59" s="106"/>
      <c r="D59" s="106"/>
      <c r="E59" s="106"/>
      <c r="F59" s="106"/>
      <c r="G59" s="106"/>
      <c r="H59" s="106"/>
      <c r="I59" s="13"/>
      <c r="J59" s="13"/>
      <c r="K59" s="13"/>
    </row>
    <row r="60" spans="1:22" ht="19.149999999999999" customHeight="1" x14ac:dyDescent="0.2">
      <c r="A60" s="16">
        <v>1</v>
      </c>
      <c r="B60" s="98" t="s">
        <v>63</v>
      </c>
      <c r="C60" s="115"/>
      <c r="D60" s="115"/>
      <c r="E60" s="115"/>
      <c r="F60" s="115"/>
      <c r="G60" s="115"/>
      <c r="H60" s="99"/>
      <c r="I60" s="13"/>
      <c r="J60" s="13"/>
      <c r="K60" s="13"/>
    </row>
    <row r="61" spans="1:22" ht="23.25" customHeight="1" x14ac:dyDescent="0.2">
      <c r="A61" s="111" t="s">
        <v>64</v>
      </c>
      <c r="B61" s="111"/>
      <c r="C61" s="111"/>
      <c r="D61" s="111"/>
      <c r="E61" s="111"/>
      <c r="F61" s="111"/>
      <c r="G61" s="111"/>
      <c r="H61" s="111"/>
      <c r="I61" s="13"/>
      <c r="J61" s="13"/>
      <c r="K61" s="13"/>
    </row>
    <row r="62" spans="1:22" ht="15.75" customHeight="1" x14ac:dyDescent="0.2">
      <c r="A62" s="117" t="s">
        <v>65</v>
      </c>
      <c r="B62" s="117"/>
      <c r="C62" s="117"/>
      <c r="D62" s="117"/>
      <c r="E62" s="117"/>
      <c r="F62" s="117"/>
      <c r="G62" s="117"/>
      <c r="H62" s="117"/>
      <c r="I62" s="117"/>
      <c r="J62" s="4"/>
      <c r="K62" s="4"/>
    </row>
    <row r="63" spans="1:22" s="19" customFormat="1" ht="20.45" customHeight="1" x14ac:dyDescent="0.2">
      <c r="A63" s="17" t="s">
        <v>57</v>
      </c>
      <c r="B63" s="106" t="s">
        <v>66</v>
      </c>
      <c r="C63" s="106"/>
      <c r="D63" s="106" t="s">
        <v>67</v>
      </c>
      <c r="E63" s="106"/>
      <c r="F63" s="106" t="s">
        <v>68</v>
      </c>
      <c r="G63" s="106"/>
      <c r="H63" s="106" t="s">
        <v>69</v>
      </c>
      <c r="I63" s="106"/>
      <c r="J63" s="18"/>
      <c r="K63" s="6"/>
      <c r="S63" s="122"/>
      <c r="T63" s="122"/>
      <c r="U63" s="122"/>
      <c r="V63" s="122"/>
    </row>
    <row r="64" spans="1:22" ht="15" customHeight="1" x14ac:dyDescent="0.2">
      <c r="A64" s="20">
        <v>1</v>
      </c>
      <c r="B64" s="107">
        <v>2</v>
      </c>
      <c r="C64" s="107"/>
      <c r="D64" s="107">
        <v>3</v>
      </c>
      <c r="E64" s="107"/>
      <c r="F64" s="107">
        <v>4</v>
      </c>
      <c r="G64" s="107"/>
      <c r="H64" s="107">
        <v>6</v>
      </c>
      <c r="I64" s="107"/>
      <c r="J64" s="21"/>
      <c r="K64" s="13"/>
      <c r="S64" s="123"/>
      <c r="T64" s="123"/>
      <c r="U64" s="123"/>
      <c r="V64" s="123"/>
    </row>
    <row r="65" spans="1:24" ht="25.9" customHeight="1" x14ac:dyDescent="0.2">
      <c r="A65" s="22">
        <v>1</v>
      </c>
      <c r="B65" s="62" t="s">
        <v>70</v>
      </c>
      <c r="C65" s="62"/>
      <c r="D65" s="110">
        <f>437897413.1-16500000-11600000-20490-285416.62+340000+3080+89488-379798+339798+2500000-350000</f>
        <v>412034074.48000002</v>
      </c>
      <c r="E65" s="110"/>
      <c r="F65" s="120">
        <f>40461950-1400+200000+48000-211238+254400+76728.52+50000</f>
        <v>40878440.520000003</v>
      </c>
      <c r="G65" s="120"/>
      <c r="H65" s="110">
        <f t="shared" ref="H65:H70" si="0">D65+F65</f>
        <v>452912515</v>
      </c>
      <c r="I65" s="110"/>
      <c r="J65" s="23"/>
      <c r="K65" s="13"/>
      <c r="S65" s="118"/>
      <c r="T65" s="118"/>
      <c r="U65" s="118"/>
      <c r="V65" s="118"/>
    </row>
    <row r="66" spans="1:24" ht="24.4" customHeight="1" x14ac:dyDescent="0.2">
      <c r="A66" s="22">
        <v>2</v>
      </c>
      <c r="B66" s="62" t="s">
        <v>71</v>
      </c>
      <c r="C66" s="62"/>
      <c r="D66" s="110">
        <f>75712500-14916698.76</f>
        <v>60795801.240000002</v>
      </c>
      <c r="E66" s="110"/>
      <c r="F66" s="120">
        <v>35178531.479999997</v>
      </c>
      <c r="G66" s="120"/>
      <c r="H66" s="110">
        <f t="shared" si="0"/>
        <v>95974332.719999999</v>
      </c>
      <c r="I66" s="110"/>
      <c r="J66" s="23"/>
      <c r="K66" s="13"/>
      <c r="S66" s="118"/>
      <c r="T66" s="118"/>
      <c r="U66" s="118"/>
      <c r="V66" s="118"/>
    </row>
    <row r="67" spans="1:24" ht="24.4" customHeight="1" x14ac:dyDescent="0.2">
      <c r="A67" s="22">
        <v>3</v>
      </c>
      <c r="B67" s="62" t="s">
        <v>72</v>
      </c>
      <c r="C67" s="62"/>
      <c r="D67" s="110">
        <v>200000</v>
      </c>
      <c r="E67" s="110"/>
      <c r="F67" s="120">
        <v>0</v>
      </c>
      <c r="G67" s="120"/>
      <c r="H67" s="110">
        <f t="shared" si="0"/>
        <v>200000</v>
      </c>
      <c r="I67" s="110"/>
      <c r="J67" s="23"/>
      <c r="K67" s="13"/>
      <c r="S67" s="24"/>
      <c r="T67" s="24"/>
      <c r="U67" s="24"/>
      <c r="V67" s="24"/>
    </row>
    <row r="68" spans="1:24" ht="18.399999999999999" customHeight="1" x14ac:dyDescent="0.2">
      <c r="A68" s="22">
        <v>4</v>
      </c>
      <c r="B68" s="62" t="s">
        <v>73</v>
      </c>
      <c r="C68" s="62"/>
      <c r="D68" s="120">
        <v>0</v>
      </c>
      <c r="E68" s="120"/>
      <c r="F68" s="120">
        <f>6215911.92-59496.82+3741305.29-500000+338242.1+1836850.89</f>
        <v>11572813.380000001</v>
      </c>
      <c r="G68" s="120"/>
      <c r="H68" s="110">
        <f t="shared" si="0"/>
        <v>11572813.380000001</v>
      </c>
      <c r="I68" s="110"/>
      <c r="J68" s="23"/>
      <c r="K68" s="13"/>
      <c r="M68" s="121"/>
      <c r="N68" s="121"/>
      <c r="O68" s="25"/>
      <c r="S68" s="118"/>
      <c r="T68" s="118"/>
      <c r="U68" s="118"/>
      <c r="V68" s="118"/>
    </row>
    <row r="69" spans="1:24" ht="20.65" customHeight="1" x14ac:dyDescent="0.2">
      <c r="A69" s="22">
        <v>5</v>
      </c>
      <c r="B69" s="62" t="s">
        <v>74</v>
      </c>
      <c r="C69" s="62"/>
      <c r="D69" s="120">
        <v>0</v>
      </c>
      <c r="E69" s="120"/>
      <c r="F69" s="120">
        <f>1249446.24</f>
        <v>1249446.24</v>
      </c>
      <c r="G69" s="120"/>
      <c r="H69" s="110">
        <f t="shared" si="0"/>
        <v>1249446.24</v>
      </c>
      <c r="I69" s="110"/>
      <c r="J69" s="23"/>
      <c r="K69" s="13"/>
      <c r="M69" s="55"/>
      <c r="N69" s="55"/>
      <c r="O69" s="25"/>
      <c r="S69" s="24"/>
      <c r="T69" s="24"/>
      <c r="U69" s="24"/>
      <c r="V69" s="24"/>
    </row>
    <row r="70" spans="1:24" ht="25.15" customHeight="1" x14ac:dyDescent="0.2">
      <c r="A70" s="22">
        <v>6</v>
      </c>
      <c r="B70" s="62" t="s">
        <v>75</v>
      </c>
      <c r="C70" s="62"/>
      <c r="D70" s="120">
        <v>0</v>
      </c>
      <c r="E70" s="120"/>
      <c r="F70" s="120">
        <f>15480380.5+667993+40518</f>
        <v>16188891.5</v>
      </c>
      <c r="G70" s="120"/>
      <c r="H70" s="110">
        <f t="shared" si="0"/>
        <v>16188891.5</v>
      </c>
      <c r="I70" s="110"/>
      <c r="J70" s="23"/>
      <c r="K70" s="13"/>
      <c r="L70" s="25"/>
      <c r="M70" s="121"/>
      <c r="N70" s="121"/>
      <c r="S70" s="118"/>
      <c r="T70" s="118"/>
      <c r="U70" s="118"/>
      <c r="V70" s="118"/>
      <c r="X70" s="25"/>
    </row>
    <row r="71" spans="1:24" ht="17.649999999999999" customHeight="1" x14ac:dyDescent="0.2">
      <c r="A71" s="119" t="s">
        <v>76</v>
      </c>
      <c r="B71" s="119"/>
      <c r="C71" s="119"/>
      <c r="D71" s="110">
        <f>SUM(D65:D70)</f>
        <v>473029875.72000003</v>
      </c>
      <c r="E71" s="110"/>
      <c r="F71" s="120">
        <f>SUM(F65:F70)</f>
        <v>105068123.11999999</v>
      </c>
      <c r="G71" s="120"/>
      <c r="H71" s="110">
        <f>SUM(H65:H70)</f>
        <v>578097998.84000003</v>
      </c>
      <c r="I71" s="110"/>
      <c r="J71" s="13"/>
      <c r="K71" s="13"/>
      <c r="L71" s="25"/>
      <c r="M71" s="112"/>
      <c r="N71" s="112"/>
      <c r="O71" s="118"/>
      <c r="P71" s="118"/>
      <c r="Q71" s="118"/>
      <c r="R71" s="118"/>
      <c r="S71" s="118"/>
      <c r="T71" s="118"/>
      <c r="U71" s="118"/>
      <c r="V71" s="118"/>
    </row>
    <row r="72" spans="1:24" ht="7.5" customHeight="1" x14ac:dyDescent="0.2">
      <c r="A72" s="13"/>
      <c r="B72" s="5"/>
      <c r="C72" s="13"/>
      <c r="D72" s="26"/>
      <c r="E72" s="26"/>
      <c r="F72" s="26"/>
      <c r="G72" s="26"/>
      <c r="H72" s="26"/>
      <c r="I72" s="26"/>
      <c r="J72" s="13"/>
      <c r="K72" s="13"/>
      <c r="M72" s="112"/>
      <c r="N72" s="112"/>
      <c r="O72" s="118"/>
      <c r="P72" s="118"/>
      <c r="Q72" s="118"/>
      <c r="R72" s="118"/>
    </row>
    <row r="73" spans="1:24" ht="20.25" customHeight="1" x14ac:dyDescent="0.2">
      <c r="A73" s="111" t="s">
        <v>77</v>
      </c>
      <c r="B73" s="111"/>
      <c r="C73" s="111"/>
      <c r="D73" s="111"/>
      <c r="E73" s="111"/>
      <c r="F73" s="111"/>
      <c r="G73" s="111"/>
      <c r="H73" s="111"/>
      <c r="I73" s="13"/>
      <c r="J73" s="13"/>
      <c r="K73" s="13"/>
      <c r="M73" s="112"/>
      <c r="N73" s="112"/>
      <c r="O73" s="112"/>
      <c r="P73" s="112"/>
      <c r="Q73" s="118"/>
      <c r="R73" s="118"/>
    </row>
    <row r="74" spans="1:24" ht="16.5" customHeight="1" x14ac:dyDescent="0.2">
      <c r="A74" s="117" t="s">
        <v>65</v>
      </c>
      <c r="B74" s="117"/>
      <c r="C74" s="117"/>
      <c r="D74" s="117"/>
      <c r="E74" s="117"/>
      <c r="F74" s="117"/>
      <c r="G74" s="117"/>
      <c r="H74" s="117"/>
      <c r="I74" s="117"/>
      <c r="J74" s="4"/>
      <c r="K74" s="4"/>
      <c r="M74" s="112"/>
      <c r="N74" s="112"/>
      <c r="O74" s="112"/>
      <c r="P74" s="112"/>
      <c r="Q74" s="118"/>
      <c r="R74" s="118"/>
    </row>
    <row r="75" spans="1:24" ht="19.149999999999999" customHeight="1" x14ac:dyDescent="0.2">
      <c r="A75" s="106" t="s">
        <v>78</v>
      </c>
      <c r="B75" s="106"/>
      <c r="C75" s="106"/>
      <c r="D75" s="106" t="s">
        <v>67</v>
      </c>
      <c r="E75" s="106"/>
      <c r="F75" s="106" t="s">
        <v>68</v>
      </c>
      <c r="G75" s="106"/>
      <c r="H75" s="106" t="s">
        <v>69</v>
      </c>
      <c r="I75" s="106"/>
      <c r="J75" s="13"/>
      <c r="K75" s="13"/>
      <c r="M75" s="112"/>
      <c r="N75" s="112"/>
      <c r="O75" s="112"/>
      <c r="P75" s="112"/>
      <c r="Q75" s="24"/>
    </row>
    <row r="76" spans="1:24" ht="16.5" customHeight="1" x14ac:dyDescent="0.2">
      <c r="A76" s="107">
        <v>1</v>
      </c>
      <c r="B76" s="107"/>
      <c r="C76" s="107"/>
      <c r="D76" s="107">
        <v>2</v>
      </c>
      <c r="E76" s="107"/>
      <c r="F76" s="107">
        <v>3</v>
      </c>
      <c r="G76" s="107"/>
      <c r="H76" s="107">
        <v>4</v>
      </c>
      <c r="I76" s="107"/>
      <c r="J76" s="13"/>
      <c r="K76" s="13"/>
    </row>
    <row r="77" spans="1:24" ht="21.75" customHeight="1" x14ac:dyDescent="0.2">
      <c r="A77" s="98" t="s">
        <v>79</v>
      </c>
      <c r="B77" s="115"/>
      <c r="C77" s="99"/>
      <c r="D77" s="116">
        <f>D71-D78-D79</f>
        <v>472823475.72000003</v>
      </c>
      <c r="E77" s="116"/>
      <c r="F77" s="116">
        <f>F71-F78-F79</f>
        <v>104220281.11999999</v>
      </c>
      <c r="G77" s="116"/>
      <c r="H77" s="116">
        <f>F77+D77</f>
        <v>577043756.84000003</v>
      </c>
      <c r="I77" s="116"/>
      <c r="J77" s="13"/>
      <c r="K77" s="13"/>
      <c r="O77" s="112"/>
      <c r="P77" s="112"/>
    </row>
    <row r="78" spans="1:24" ht="33.4" customHeight="1" x14ac:dyDescent="0.2">
      <c r="A78" s="94" t="s">
        <v>80</v>
      </c>
      <c r="B78" s="113"/>
      <c r="C78" s="95"/>
      <c r="D78" s="114">
        <v>6400</v>
      </c>
      <c r="E78" s="114"/>
      <c r="F78" s="114">
        <v>847842</v>
      </c>
      <c r="G78" s="114"/>
      <c r="H78" s="114">
        <f>F78+D78</f>
        <v>854242</v>
      </c>
      <c r="I78" s="114"/>
      <c r="J78" s="13"/>
      <c r="K78" s="13"/>
      <c r="O78" s="26"/>
      <c r="P78" s="26"/>
    </row>
    <row r="79" spans="1:24" ht="51.6" customHeight="1" x14ac:dyDescent="0.2">
      <c r="A79" s="98" t="s">
        <v>81</v>
      </c>
      <c r="B79" s="115"/>
      <c r="C79" s="99"/>
      <c r="D79" s="116">
        <v>200000</v>
      </c>
      <c r="E79" s="116"/>
      <c r="F79" s="116">
        <v>0</v>
      </c>
      <c r="G79" s="116"/>
      <c r="H79" s="116">
        <f>F79+D79</f>
        <v>200000</v>
      </c>
      <c r="I79" s="116"/>
      <c r="J79" s="13"/>
      <c r="K79" s="13"/>
      <c r="O79" s="26"/>
      <c r="P79" s="26"/>
    </row>
    <row r="80" spans="1:24" s="28" customFormat="1" ht="20.45" customHeight="1" x14ac:dyDescent="0.2">
      <c r="A80" s="108" t="s">
        <v>76</v>
      </c>
      <c r="B80" s="109"/>
      <c r="C80" s="109"/>
      <c r="D80" s="110">
        <f>SUM(D77:D79)</f>
        <v>473029875.72000003</v>
      </c>
      <c r="E80" s="110"/>
      <c r="F80" s="110">
        <f t="shared" ref="F80" si="1">SUM(F77:F79)</f>
        <v>105068123.11999999</v>
      </c>
      <c r="G80" s="110"/>
      <c r="H80" s="110">
        <f t="shared" ref="H80" si="2">SUM(H77:H79)</f>
        <v>578097998.84000003</v>
      </c>
      <c r="I80" s="110"/>
      <c r="J80" s="5"/>
      <c r="K80" s="27"/>
    </row>
    <row r="81" spans="1:17" ht="15.75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7" ht="17.45" customHeight="1" x14ac:dyDescent="0.2">
      <c r="A82" s="111" t="s">
        <v>82</v>
      </c>
      <c r="B82" s="111"/>
      <c r="C82" s="111"/>
      <c r="D82" s="111"/>
      <c r="E82" s="111"/>
      <c r="F82" s="111"/>
      <c r="G82" s="111"/>
      <c r="H82" s="111"/>
      <c r="I82" s="13"/>
      <c r="J82" s="13"/>
      <c r="K82" s="13"/>
    </row>
    <row r="83" spans="1:17" ht="21.2" customHeight="1" x14ac:dyDescent="0.2">
      <c r="A83" s="17" t="s">
        <v>57</v>
      </c>
      <c r="B83" s="17" t="s">
        <v>83</v>
      </c>
      <c r="C83" s="17" t="s">
        <v>84</v>
      </c>
      <c r="D83" s="106" t="s">
        <v>85</v>
      </c>
      <c r="E83" s="106"/>
      <c r="F83" s="106" t="s">
        <v>67</v>
      </c>
      <c r="G83" s="106"/>
      <c r="H83" s="106" t="s">
        <v>68</v>
      </c>
      <c r="I83" s="106"/>
      <c r="J83" s="106" t="s">
        <v>69</v>
      </c>
      <c r="K83" s="106"/>
    </row>
    <row r="84" spans="1:17" s="19" customFormat="1" ht="12.2" customHeight="1" x14ac:dyDescent="0.2">
      <c r="A84" s="20">
        <v>1</v>
      </c>
      <c r="B84" s="20">
        <v>2</v>
      </c>
      <c r="C84" s="20">
        <v>3</v>
      </c>
      <c r="D84" s="107">
        <v>4</v>
      </c>
      <c r="E84" s="107"/>
      <c r="F84" s="107">
        <v>5</v>
      </c>
      <c r="G84" s="107"/>
      <c r="H84" s="107">
        <v>6</v>
      </c>
      <c r="I84" s="107"/>
      <c r="J84" s="107">
        <v>7</v>
      </c>
      <c r="K84" s="105"/>
    </row>
    <row r="85" spans="1:17" ht="21.95" customHeight="1" x14ac:dyDescent="0.2">
      <c r="A85" s="22">
        <v>1</v>
      </c>
      <c r="B85" s="29" t="s">
        <v>86</v>
      </c>
      <c r="C85" s="30"/>
      <c r="D85" s="105"/>
      <c r="E85" s="105"/>
      <c r="F85" s="105"/>
      <c r="G85" s="105"/>
      <c r="H85" s="105"/>
      <c r="I85" s="105"/>
      <c r="J85" s="105"/>
      <c r="K85" s="105"/>
    </row>
    <row r="86" spans="1:17" ht="27" customHeight="1" x14ac:dyDescent="0.2">
      <c r="A86" s="31"/>
      <c r="B86" s="32" t="s">
        <v>87</v>
      </c>
      <c r="C86" s="32" t="s">
        <v>88</v>
      </c>
      <c r="D86" s="62" t="s">
        <v>89</v>
      </c>
      <c r="E86" s="62"/>
      <c r="F86" s="104">
        <v>49</v>
      </c>
      <c r="G86" s="104"/>
      <c r="H86" s="105"/>
      <c r="I86" s="105"/>
      <c r="J86" s="104">
        <f t="shared" ref="J86:J93" si="3">F86+H86</f>
        <v>49</v>
      </c>
      <c r="K86" s="104"/>
    </row>
    <row r="87" spans="1:17" ht="21.75" customHeight="1" x14ac:dyDescent="0.2">
      <c r="A87" s="31"/>
      <c r="B87" s="32" t="s">
        <v>90</v>
      </c>
      <c r="C87" s="32" t="s">
        <v>88</v>
      </c>
      <c r="D87" s="62" t="s">
        <v>89</v>
      </c>
      <c r="E87" s="62"/>
      <c r="F87" s="68">
        <v>1331</v>
      </c>
      <c r="G87" s="69"/>
      <c r="H87" s="76"/>
      <c r="I87" s="77"/>
      <c r="J87" s="68">
        <f t="shared" si="3"/>
        <v>1331</v>
      </c>
      <c r="K87" s="69"/>
    </row>
    <row r="88" spans="1:17" s="7" customFormat="1" ht="27" customHeight="1" x14ac:dyDescent="0.2">
      <c r="A88" s="33"/>
      <c r="B88" s="32" t="s">
        <v>91</v>
      </c>
      <c r="C88" s="34" t="s">
        <v>88</v>
      </c>
      <c r="D88" s="103" t="s">
        <v>92</v>
      </c>
      <c r="E88" s="103"/>
      <c r="F88" s="72">
        <v>5162.71</v>
      </c>
      <c r="G88" s="73"/>
      <c r="H88" s="72">
        <v>152.31</v>
      </c>
      <c r="I88" s="73"/>
      <c r="J88" s="72">
        <f t="shared" si="3"/>
        <v>5315.02</v>
      </c>
      <c r="K88" s="73"/>
      <c r="M88" s="35"/>
    </row>
    <row r="89" spans="1:17" s="7" customFormat="1" ht="24.75" customHeight="1" x14ac:dyDescent="0.2">
      <c r="A89" s="33"/>
      <c r="B89" s="32" t="s">
        <v>93</v>
      </c>
      <c r="C89" s="34" t="s">
        <v>88</v>
      </c>
      <c r="D89" s="103" t="s">
        <v>92</v>
      </c>
      <c r="E89" s="103"/>
      <c r="F89" s="72">
        <v>2896.21</v>
      </c>
      <c r="G89" s="73"/>
      <c r="H89" s="72">
        <f>117.53+15.78</f>
        <v>133.31</v>
      </c>
      <c r="I89" s="73"/>
      <c r="J89" s="72">
        <f t="shared" si="3"/>
        <v>3029.52</v>
      </c>
      <c r="K89" s="73"/>
      <c r="M89" s="36"/>
    </row>
    <row r="90" spans="1:17" s="7" customFormat="1" ht="24.75" customHeight="1" x14ac:dyDescent="0.2">
      <c r="A90" s="33"/>
      <c r="B90" s="34" t="s">
        <v>94</v>
      </c>
      <c r="C90" s="34" t="s">
        <v>88</v>
      </c>
      <c r="D90" s="103" t="s">
        <v>92</v>
      </c>
      <c r="E90" s="103"/>
      <c r="F90" s="72">
        <v>794.5</v>
      </c>
      <c r="G90" s="73"/>
      <c r="H90" s="72"/>
      <c r="I90" s="73"/>
      <c r="J90" s="72">
        <f t="shared" si="3"/>
        <v>794.5</v>
      </c>
      <c r="K90" s="73"/>
      <c r="M90" s="36"/>
    </row>
    <row r="91" spans="1:17" s="7" customFormat="1" ht="27" customHeight="1" x14ac:dyDescent="0.2">
      <c r="A91" s="33"/>
      <c r="B91" s="34" t="s">
        <v>95</v>
      </c>
      <c r="C91" s="34" t="s">
        <v>88</v>
      </c>
      <c r="D91" s="103" t="s">
        <v>92</v>
      </c>
      <c r="E91" s="103"/>
      <c r="F91" s="72">
        <v>426.5</v>
      </c>
      <c r="G91" s="73"/>
      <c r="H91" s="72">
        <v>3.75</v>
      </c>
      <c r="I91" s="73"/>
      <c r="J91" s="100">
        <f t="shared" si="3"/>
        <v>430.25</v>
      </c>
      <c r="K91" s="100"/>
      <c r="L91" s="37"/>
      <c r="M91" s="38"/>
      <c r="N91" s="101"/>
      <c r="O91" s="101"/>
      <c r="P91" s="102"/>
      <c r="Q91" s="102"/>
    </row>
    <row r="92" spans="1:17" s="7" customFormat="1" ht="29.25" customHeight="1" x14ac:dyDescent="0.2">
      <c r="A92" s="33"/>
      <c r="B92" s="34" t="s">
        <v>96</v>
      </c>
      <c r="C92" s="34" t="s">
        <v>88</v>
      </c>
      <c r="D92" s="103" t="s">
        <v>92</v>
      </c>
      <c r="E92" s="103"/>
      <c r="F92" s="72">
        <v>1045.5</v>
      </c>
      <c r="G92" s="73"/>
      <c r="H92" s="72">
        <v>15.25</v>
      </c>
      <c r="I92" s="73"/>
      <c r="J92" s="100">
        <f t="shared" si="3"/>
        <v>1060.75</v>
      </c>
      <c r="K92" s="100"/>
      <c r="L92" s="37"/>
      <c r="M92" s="38"/>
      <c r="N92" s="101"/>
      <c r="O92" s="101"/>
      <c r="P92" s="102"/>
      <c r="Q92" s="102"/>
    </row>
    <row r="93" spans="1:17" s="7" customFormat="1" ht="24.4" customHeight="1" x14ac:dyDescent="0.2">
      <c r="A93" s="33"/>
      <c r="B93" s="34" t="s">
        <v>97</v>
      </c>
      <c r="C93" s="34" t="s">
        <v>98</v>
      </c>
      <c r="D93" s="98" t="s">
        <v>99</v>
      </c>
      <c r="E93" s="99"/>
      <c r="F93" s="72">
        <v>200000</v>
      </c>
      <c r="G93" s="73"/>
      <c r="H93" s="72"/>
      <c r="I93" s="73"/>
      <c r="J93" s="100">
        <f t="shared" si="3"/>
        <v>200000</v>
      </c>
      <c r="K93" s="100"/>
      <c r="L93" s="39"/>
      <c r="M93" s="39"/>
      <c r="N93" s="40"/>
      <c r="O93" s="40"/>
      <c r="P93" s="39"/>
      <c r="Q93" s="39"/>
    </row>
    <row r="94" spans="1:17" ht="19.149999999999999" customHeight="1" x14ac:dyDescent="0.2">
      <c r="A94" s="31">
        <v>2</v>
      </c>
      <c r="B94" s="29" t="s">
        <v>100</v>
      </c>
      <c r="C94" s="32"/>
      <c r="D94" s="62"/>
      <c r="E94" s="62"/>
      <c r="F94" s="81"/>
      <c r="G94" s="82"/>
      <c r="H94" s="83"/>
      <c r="I94" s="84"/>
      <c r="J94" s="81"/>
      <c r="K94" s="82"/>
    </row>
    <row r="95" spans="1:17" ht="28.5" customHeight="1" x14ac:dyDescent="0.2">
      <c r="A95" s="31"/>
      <c r="B95" s="32" t="s">
        <v>101</v>
      </c>
      <c r="C95" s="32" t="s">
        <v>102</v>
      </c>
      <c r="D95" s="62" t="s">
        <v>103</v>
      </c>
      <c r="E95" s="62"/>
      <c r="F95" s="78">
        <v>37810</v>
      </c>
      <c r="G95" s="79"/>
      <c r="H95" s="87"/>
      <c r="I95" s="88"/>
      <c r="J95" s="78">
        <f>F95+H95</f>
        <v>37810</v>
      </c>
      <c r="K95" s="79"/>
    </row>
    <row r="96" spans="1:17" ht="28.5" customHeight="1" x14ac:dyDescent="0.2">
      <c r="A96" s="31"/>
      <c r="B96" s="32" t="s">
        <v>104</v>
      </c>
      <c r="C96" s="32" t="s">
        <v>88</v>
      </c>
      <c r="D96" s="62" t="s">
        <v>105</v>
      </c>
      <c r="E96" s="62"/>
      <c r="F96" s="78">
        <v>3612</v>
      </c>
      <c r="G96" s="79"/>
      <c r="H96" s="87"/>
      <c r="I96" s="88"/>
      <c r="J96" s="78">
        <f>F96+H96</f>
        <v>3612</v>
      </c>
      <c r="K96" s="79"/>
    </row>
    <row r="97" spans="1:13" ht="24.4" customHeight="1" x14ac:dyDescent="0.2">
      <c r="A97" s="31"/>
      <c r="B97" s="32" t="s">
        <v>106</v>
      </c>
      <c r="C97" s="32" t="s">
        <v>88</v>
      </c>
      <c r="D97" s="98" t="s">
        <v>99</v>
      </c>
      <c r="E97" s="99"/>
      <c r="F97" s="96">
        <v>175</v>
      </c>
      <c r="G97" s="97"/>
      <c r="H97" s="63"/>
      <c r="I97" s="64"/>
      <c r="J97" s="96">
        <f>F97</f>
        <v>175</v>
      </c>
      <c r="K97" s="97"/>
    </row>
    <row r="98" spans="1:13" ht="28.5" customHeight="1" x14ac:dyDescent="0.2">
      <c r="A98" s="31"/>
      <c r="B98" s="32" t="s">
        <v>107</v>
      </c>
      <c r="C98" s="32" t="s">
        <v>98</v>
      </c>
      <c r="D98" s="98" t="s">
        <v>99</v>
      </c>
      <c r="E98" s="99"/>
      <c r="F98" s="87">
        <v>30</v>
      </c>
      <c r="G98" s="88"/>
      <c r="H98" s="63"/>
      <c r="I98" s="64"/>
      <c r="J98" s="87">
        <f>F98</f>
        <v>30</v>
      </c>
      <c r="K98" s="88"/>
    </row>
    <row r="99" spans="1:13" ht="28.5" customHeight="1" x14ac:dyDescent="0.2">
      <c r="A99" s="31"/>
      <c r="B99" s="32" t="s">
        <v>108</v>
      </c>
      <c r="C99" s="32" t="s">
        <v>88</v>
      </c>
      <c r="D99" s="98" t="s">
        <v>105</v>
      </c>
      <c r="E99" s="99"/>
      <c r="F99" s="87"/>
      <c r="G99" s="88"/>
      <c r="H99" s="63">
        <v>49</v>
      </c>
      <c r="I99" s="64"/>
      <c r="J99" s="87">
        <f>F99+H99</f>
        <v>49</v>
      </c>
      <c r="K99" s="88"/>
    </row>
    <row r="100" spans="1:13" ht="69.400000000000006" customHeight="1" x14ac:dyDescent="0.2">
      <c r="A100" s="41"/>
      <c r="B100" s="32" t="s">
        <v>109</v>
      </c>
      <c r="C100" s="32" t="s">
        <v>88</v>
      </c>
      <c r="D100" s="98" t="s">
        <v>110</v>
      </c>
      <c r="E100" s="99"/>
      <c r="F100" s="87"/>
      <c r="G100" s="88"/>
      <c r="H100" s="78">
        <v>11</v>
      </c>
      <c r="I100" s="79"/>
      <c r="J100" s="78">
        <f>F100+H100</f>
        <v>11</v>
      </c>
      <c r="K100" s="79"/>
    </row>
    <row r="101" spans="1:13" ht="38.1" customHeight="1" x14ac:dyDescent="0.2">
      <c r="A101" s="33"/>
      <c r="B101" s="32" t="s">
        <v>111</v>
      </c>
      <c r="C101" s="32" t="s">
        <v>88</v>
      </c>
      <c r="D101" s="98" t="s">
        <v>112</v>
      </c>
      <c r="E101" s="99"/>
      <c r="F101" s="87"/>
      <c r="G101" s="88"/>
      <c r="H101" s="78">
        <v>1</v>
      </c>
      <c r="I101" s="79"/>
      <c r="J101" s="78">
        <f>F101+H101</f>
        <v>1</v>
      </c>
      <c r="K101" s="79"/>
    </row>
    <row r="102" spans="1:13" ht="38.1" customHeight="1" x14ac:dyDescent="0.2">
      <c r="A102" s="41"/>
      <c r="B102" s="32" t="s">
        <v>113</v>
      </c>
      <c r="C102" s="32" t="s">
        <v>88</v>
      </c>
      <c r="D102" s="98" t="s">
        <v>114</v>
      </c>
      <c r="E102" s="99"/>
      <c r="F102" s="96">
        <v>1</v>
      </c>
      <c r="G102" s="97"/>
      <c r="H102" s="78">
        <v>23</v>
      </c>
      <c r="I102" s="79"/>
      <c r="J102" s="78">
        <v>23</v>
      </c>
      <c r="K102" s="79"/>
    </row>
    <row r="103" spans="1:13" ht="77.45" customHeight="1" x14ac:dyDescent="0.2">
      <c r="A103" s="41"/>
      <c r="B103" s="32" t="s">
        <v>115</v>
      </c>
      <c r="C103" s="32" t="s">
        <v>88</v>
      </c>
      <c r="D103" s="98" t="s">
        <v>116</v>
      </c>
      <c r="E103" s="99"/>
      <c r="F103" s="96">
        <v>19</v>
      </c>
      <c r="G103" s="97"/>
      <c r="H103" s="78"/>
      <c r="I103" s="79"/>
      <c r="J103" s="78">
        <f>F103+H103</f>
        <v>19</v>
      </c>
      <c r="K103" s="79"/>
    </row>
    <row r="104" spans="1:13" ht="45.6" customHeight="1" x14ac:dyDescent="0.2">
      <c r="A104" s="41"/>
      <c r="B104" s="32" t="s">
        <v>117</v>
      </c>
      <c r="C104" s="32" t="s">
        <v>88</v>
      </c>
      <c r="D104" s="98" t="s">
        <v>118</v>
      </c>
      <c r="E104" s="99"/>
      <c r="F104" s="96">
        <v>7</v>
      </c>
      <c r="G104" s="97"/>
      <c r="H104" s="78"/>
      <c r="I104" s="79"/>
      <c r="J104" s="78">
        <f>F104+H104</f>
        <v>7</v>
      </c>
      <c r="K104" s="79"/>
    </row>
    <row r="105" spans="1:13" ht="87.75" customHeight="1" x14ac:dyDescent="0.2">
      <c r="A105" s="42"/>
      <c r="B105" s="43" t="s">
        <v>119</v>
      </c>
      <c r="C105" s="43" t="s">
        <v>88</v>
      </c>
      <c r="D105" s="94" t="s">
        <v>120</v>
      </c>
      <c r="E105" s="95"/>
      <c r="F105" s="96">
        <v>10</v>
      </c>
      <c r="G105" s="97"/>
      <c r="H105" s="78"/>
      <c r="I105" s="79"/>
      <c r="J105" s="78">
        <f t="shared" ref="J105" si="4">F105+H105</f>
        <v>10</v>
      </c>
      <c r="K105" s="79"/>
    </row>
    <row r="106" spans="1:13" ht="51.6" customHeight="1" x14ac:dyDescent="0.2">
      <c r="A106" s="42"/>
      <c r="B106" s="43" t="s">
        <v>121</v>
      </c>
      <c r="C106" s="43" t="s">
        <v>122</v>
      </c>
      <c r="D106" s="94" t="s">
        <v>99</v>
      </c>
      <c r="E106" s="95"/>
      <c r="F106" s="63">
        <f>ROUND(D79/52,0)</f>
        <v>3846</v>
      </c>
      <c r="G106" s="64"/>
      <c r="H106" s="78"/>
      <c r="I106" s="79"/>
      <c r="J106" s="74">
        <f>F106+H106</f>
        <v>3846</v>
      </c>
      <c r="K106" s="75"/>
      <c r="M106" s="11"/>
    </row>
    <row r="107" spans="1:13" ht="21.75" customHeight="1" x14ac:dyDescent="0.2">
      <c r="A107" s="31">
        <v>3</v>
      </c>
      <c r="B107" s="29" t="s">
        <v>123</v>
      </c>
      <c r="C107" s="32"/>
      <c r="D107" s="62"/>
      <c r="E107" s="62"/>
      <c r="F107" s="92"/>
      <c r="G107" s="93"/>
      <c r="H107" s="92"/>
      <c r="I107" s="93"/>
      <c r="J107" s="92"/>
      <c r="K107" s="93"/>
    </row>
    <row r="108" spans="1:13" ht="32.65" customHeight="1" x14ac:dyDescent="0.2">
      <c r="A108" s="41"/>
      <c r="B108" s="32" t="s">
        <v>124</v>
      </c>
      <c r="C108" s="32" t="s">
        <v>98</v>
      </c>
      <c r="D108" s="62" t="s">
        <v>99</v>
      </c>
      <c r="E108" s="62"/>
      <c r="F108" s="72">
        <f>ROUND((D71-D79)/F95,2)</f>
        <v>12505.42</v>
      </c>
      <c r="G108" s="73"/>
      <c r="H108" s="72">
        <f>ROUND(F80/F95,2)</f>
        <v>2778.84</v>
      </c>
      <c r="I108" s="73"/>
      <c r="J108" s="72">
        <f t="shared" ref="J108:J118" si="5">F108+H108</f>
        <v>15284.26</v>
      </c>
      <c r="K108" s="73"/>
    </row>
    <row r="109" spans="1:13" ht="32.65" customHeight="1" x14ac:dyDescent="0.2">
      <c r="A109" s="41"/>
      <c r="B109" s="32" t="s">
        <v>125</v>
      </c>
      <c r="C109" s="32" t="s">
        <v>98</v>
      </c>
      <c r="D109" s="62" t="s">
        <v>99</v>
      </c>
      <c r="E109" s="62"/>
      <c r="F109" s="72">
        <f>ROUND((D71-D79)/F87,2)</f>
        <v>355244.08</v>
      </c>
      <c r="G109" s="73"/>
      <c r="H109" s="72">
        <f>ROUND(F71/F87,2)</f>
        <v>78939.240000000005</v>
      </c>
      <c r="I109" s="73"/>
      <c r="J109" s="72">
        <f t="shared" si="5"/>
        <v>434183.32</v>
      </c>
      <c r="K109" s="73"/>
    </row>
    <row r="110" spans="1:13" ht="29.25" customHeight="1" x14ac:dyDescent="0.2">
      <c r="A110" s="31"/>
      <c r="B110" s="32" t="s">
        <v>126</v>
      </c>
      <c r="C110" s="32" t="s">
        <v>102</v>
      </c>
      <c r="D110" s="62" t="s">
        <v>99</v>
      </c>
      <c r="E110" s="62"/>
      <c r="F110" s="76">
        <f>ROUND(F95/F87,0)</f>
        <v>28</v>
      </c>
      <c r="G110" s="77"/>
      <c r="H110" s="92"/>
      <c r="I110" s="93"/>
      <c r="J110" s="68">
        <f t="shared" si="5"/>
        <v>28</v>
      </c>
      <c r="K110" s="69"/>
    </row>
    <row r="111" spans="1:13" ht="29.25" customHeight="1" x14ac:dyDescent="0.2">
      <c r="A111" s="31"/>
      <c r="B111" s="34" t="s">
        <v>127</v>
      </c>
      <c r="C111" s="32" t="s">
        <v>102</v>
      </c>
      <c r="D111" s="62" t="s">
        <v>99</v>
      </c>
      <c r="E111" s="62"/>
      <c r="F111" s="76">
        <f>ROUND(F95/(F89+F90),0)</f>
        <v>10</v>
      </c>
      <c r="G111" s="77"/>
      <c r="H111" s="68"/>
      <c r="I111" s="69"/>
      <c r="J111" s="68">
        <f t="shared" si="5"/>
        <v>10</v>
      </c>
      <c r="K111" s="69"/>
    </row>
    <row r="112" spans="1:13" ht="29.25" customHeight="1" x14ac:dyDescent="0.2">
      <c r="A112" s="44"/>
      <c r="B112" s="43" t="s">
        <v>128</v>
      </c>
      <c r="C112" s="43" t="s">
        <v>129</v>
      </c>
      <c r="D112" s="89" t="s">
        <v>99</v>
      </c>
      <c r="E112" s="89"/>
      <c r="F112" s="90">
        <f>F95*F97</f>
        <v>6616750</v>
      </c>
      <c r="G112" s="90"/>
      <c r="H112" s="91"/>
      <c r="I112" s="91"/>
      <c r="J112" s="91">
        <f t="shared" si="5"/>
        <v>6616750</v>
      </c>
      <c r="K112" s="91"/>
    </row>
    <row r="113" spans="1:11" s="7" customFormat="1" ht="39.4" customHeight="1" x14ac:dyDescent="0.2">
      <c r="A113" s="33"/>
      <c r="B113" s="32" t="s">
        <v>130</v>
      </c>
      <c r="C113" s="32" t="s">
        <v>98</v>
      </c>
      <c r="D113" s="62" t="s">
        <v>99</v>
      </c>
      <c r="E113" s="62"/>
      <c r="F113" s="87"/>
      <c r="G113" s="88"/>
      <c r="H113" s="72">
        <f>ROUND(F68/H100,2)</f>
        <v>1052073.94</v>
      </c>
      <c r="I113" s="73"/>
      <c r="J113" s="72">
        <f t="shared" si="5"/>
        <v>1052073.94</v>
      </c>
      <c r="K113" s="73"/>
    </row>
    <row r="114" spans="1:11" s="7" customFormat="1" ht="39.4" customHeight="1" x14ac:dyDescent="0.2">
      <c r="A114" s="33"/>
      <c r="B114" s="32" t="s">
        <v>131</v>
      </c>
      <c r="C114" s="32" t="s">
        <v>98</v>
      </c>
      <c r="D114" s="62" t="s">
        <v>99</v>
      </c>
      <c r="E114" s="62"/>
      <c r="F114" s="87"/>
      <c r="G114" s="88"/>
      <c r="H114" s="72">
        <v>1249446.24</v>
      </c>
      <c r="I114" s="73"/>
      <c r="J114" s="72">
        <f t="shared" si="5"/>
        <v>1249446.24</v>
      </c>
      <c r="K114" s="73"/>
    </row>
    <row r="115" spans="1:11" s="7" customFormat="1" ht="39.4" customHeight="1" x14ac:dyDescent="0.2">
      <c r="A115" s="45"/>
      <c r="B115" s="32" t="s">
        <v>132</v>
      </c>
      <c r="C115" s="32" t="s">
        <v>98</v>
      </c>
      <c r="D115" s="89" t="s">
        <v>99</v>
      </c>
      <c r="E115" s="89"/>
      <c r="F115" s="87">
        <v>6400</v>
      </c>
      <c r="G115" s="88"/>
      <c r="H115" s="72">
        <v>36862.699999999997</v>
      </c>
      <c r="I115" s="73"/>
      <c r="J115" s="72">
        <v>37140.959999999999</v>
      </c>
      <c r="K115" s="73"/>
    </row>
    <row r="116" spans="1:11" s="7" customFormat="1" ht="39.4" customHeight="1" x14ac:dyDescent="0.2">
      <c r="A116" s="33"/>
      <c r="B116" s="32" t="s">
        <v>133</v>
      </c>
      <c r="C116" s="32" t="s">
        <v>98</v>
      </c>
      <c r="D116" s="62" t="s">
        <v>99</v>
      </c>
      <c r="E116" s="62"/>
      <c r="F116" s="87">
        <v>255518.79</v>
      </c>
      <c r="G116" s="88"/>
      <c r="H116" s="72"/>
      <c r="I116" s="73"/>
      <c r="J116" s="72">
        <f t="shared" si="5"/>
        <v>255518.79</v>
      </c>
      <c r="K116" s="73"/>
    </row>
    <row r="117" spans="1:11" s="7" customFormat="1" ht="33.4" customHeight="1" x14ac:dyDescent="0.2">
      <c r="A117" s="33"/>
      <c r="B117" s="32" t="s">
        <v>134</v>
      </c>
      <c r="C117" s="32" t="s">
        <v>98</v>
      </c>
      <c r="D117" s="62" t="s">
        <v>99</v>
      </c>
      <c r="E117" s="62"/>
      <c r="F117" s="87">
        <v>175823.02</v>
      </c>
      <c r="G117" s="88"/>
      <c r="H117" s="72"/>
      <c r="I117" s="73"/>
      <c r="J117" s="72">
        <f t="shared" si="5"/>
        <v>175823.02</v>
      </c>
      <c r="K117" s="73"/>
    </row>
    <row r="118" spans="1:11" s="7" customFormat="1" ht="25.15" customHeight="1" x14ac:dyDescent="0.2">
      <c r="A118" s="33"/>
      <c r="B118" s="32" t="s">
        <v>135</v>
      </c>
      <c r="C118" s="43" t="s">
        <v>98</v>
      </c>
      <c r="D118" s="89" t="s">
        <v>99</v>
      </c>
      <c r="E118" s="89"/>
      <c r="F118" s="87">
        <f>F93/F105</f>
        <v>20000</v>
      </c>
      <c r="G118" s="88"/>
      <c r="H118" s="81"/>
      <c r="I118" s="82"/>
      <c r="J118" s="72">
        <f t="shared" si="5"/>
        <v>20000</v>
      </c>
      <c r="K118" s="73"/>
    </row>
    <row r="119" spans="1:11" s="7" customFormat="1" ht="21.75" customHeight="1" x14ac:dyDescent="0.2">
      <c r="A119" s="46">
        <v>4</v>
      </c>
      <c r="B119" s="47" t="s">
        <v>136</v>
      </c>
      <c r="C119" s="48"/>
      <c r="D119" s="80"/>
      <c r="E119" s="80"/>
      <c r="F119" s="81"/>
      <c r="G119" s="82"/>
      <c r="H119" s="83"/>
      <c r="I119" s="84"/>
      <c r="J119" s="85"/>
      <c r="K119" s="86"/>
    </row>
    <row r="120" spans="1:11" s="7" customFormat="1" ht="21.75" customHeight="1" x14ac:dyDescent="0.2">
      <c r="A120" s="46"/>
      <c r="B120" s="32" t="s">
        <v>137</v>
      </c>
      <c r="C120" s="32" t="s">
        <v>138</v>
      </c>
      <c r="D120" s="62" t="s">
        <v>99</v>
      </c>
      <c r="E120" s="62"/>
      <c r="F120" s="74">
        <v>99.9</v>
      </c>
      <c r="G120" s="75"/>
      <c r="H120" s="78"/>
      <c r="I120" s="79"/>
      <c r="J120" s="74">
        <f t="shared" ref="J120:J126" si="6">F120+H120</f>
        <v>99.9</v>
      </c>
      <c r="K120" s="75"/>
    </row>
    <row r="121" spans="1:11" s="7" customFormat="1" ht="21.75" customHeight="1" x14ac:dyDescent="0.2">
      <c r="A121" s="46"/>
      <c r="B121" s="32" t="s">
        <v>139</v>
      </c>
      <c r="C121" s="32" t="s">
        <v>138</v>
      </c>
      <c r="D121" s="62" t="s">
        <v>105</v>
      </c>
      <c r="E121" s="62"/>
      <c r="F121" s="78">
        <v>100</v>
      </c>
      <c r="G121" s="79"/>
      <c r="H121" s="78"/>
      <c r="I121" s="79"/>
      <c r="J121" s="78">
        <f t="shared" si="6"/>
        <v>100</v>
      </c>
      <c r="K121" s="79"/>
    </row>
    <row r="122" spans="1:11" ht="27.2" customHeight="1" x14ac:dyDescent="0.2">
      <c r="A122" s="31"/>
      <c r="B122" s="32" t="s">
        <v>140</v>
      </c>
      <c r="C122" s="32" t="s">
        <v>102</v>
      </c>
      <c r="D122" s="62" t="s">
        <v>105</v>
      </c>
      <c r="E122" s="62"/>
      <c r="F122" s="78">
        <v>1794</v>
      </c>
      <c r="G122" s="79"/>
      <c r="H122" s="78"/>
      <c r="I122" s="79"/>
      <c r="J122" s="78">
        <f t="shared" si="6"/>
        <v>1794</v>
      </c>
      <c r="K122" s="79"/>
    </row>
    <row r="123" spans="1:11" ht="24.4" customHeight="1" x14ac:dyDescent="0.2">
      <c r="A123" s="31"/>
      <c r="B123" s="32" t="s">
        <v>141</v>
      </c>
      <c r="C123" s="32" t="s">
        <v>138</v>
      </c>
      <c r="D123" s="62" t="s">
        <v>105</v>
      </c>
      <c r="E123" s="62"/>
      <c r="F123" s="68">
        <v>10</v>
      </c>
      <c r="G123" s="69"/>
      <c r="H123" s="76"/>
      <c r="I123" s="77"/>
      <c r="J123" s="68">
        <f t="shared" si="6"/>
        <v>10</v>
      </c>
      <c r="K123" s="69"/>
    </row>
    <row r="124" spans="1:11" ht="23.85" customHeight="1" x14ac:dyDescent="0.2">
      <c r="A124" s="31"/>
      <c r="B124" s="32" t="s">
        <v>142</v>
      </c>
      <c r="C124" s="32" t="s">
        <v>138</v>
      </c>
      <c r="D124" s="62" t="s">
        <v>105</v>
      </c>
      <c r="E124" s="62"/>
      <c r="F124" s="76">
        <v>3</v>
      </c>
      <c r="G124" s="77"/>
      <c r="H124" s="68"/>
      <c r="I124" s="69"/>
      <c r="J124" s="68">
        <f t="shared" si="6"/>
        <v>3</v>
      </c>
      <c r="K124" s="69"/>
    </row>
    <row r="125" spans="1:11" ht="23.1" customHeight="1" x14ac:dyDescent="0.2">
      <c r="A125" s="31"/>
      <c r="B125" s="32" t="s">
        <v>143</v>
      </c>
      <c r="C125" s="32" t="s">
        <v>138</v>
      </c>
      <c r="D125" s="62" t="s">
        <v>99</v>
      </c>
      <c r="E125" s="62"/>
      <c r="F125" s="66">
        <v>98.7</v>
      </c>
      <c r="G125" s="67"/>
      <c r="H125" s="68"/>
      <c r="I125" s="69"/>
      <c r="J125" s="70">
        <f t="shared" si="6"/>
        <v>98.7</v>
      </c>
      <c r="K125" s="71"/>
    </row>
    <row r="126" spans="1:11" s="7" customFormat="1" ht="24.4" customHeight="1" x14ac:dyDescent="0.2">
      <c r="A126" s="32"/>
      <c r="B126" s="32" t="s">
        <v>144</v>
      </c>
      <c r="C126" s="32" t="s">
        <v>138</v>
      </c>
      <c r="D126" s="62" t="s">
        <v>99</v>
      </c>
      <c r="E126" s="62"/>
      <c r="F126" s="72"/>
      <c r="G126" s="73"/>
      <c r="H126" s="74">
        <v>140.4</v>
      </c>
      <c r="I126" s="75"/>
      <c r="J126" s="74">
        <f t="shared" si="6"/>
        <v>140.4</v>
      </c>
      <c r="K126" s="75"/>
    </row>
    <row r="127" spans="1:11" ht="27" customHeight="1" x14ac:dyDescent="0.2">
      <c r="A127" s="30"/>
      <c r="B127" s="32" t="s">
        <v>145</v>
      </c>
      <c r="C127" s="32" t="s">
        <v>138</v>
      </c>
      <c r="D127" s="62" t="s">
        <v>99</v>
      </c>
      <c r="E127" s="62"/>
      <c r="F127" s="63">
        <v>93.7</v>
      </c>
      <c r="G127" s="64"/>
      <c r="H127" s="63"/>
      <c r="I127" s="64"/>
      <c r="J127" s="63">
        <f>F127</f>
        <v>93.7</v>
      </c>
      <c r="K127" s="64"/>
    </row>
    <row r="128" spans="1:11" s="49" customFormat="1" ht="23.25" customHeight="1" x14ac:dyDescent="0.25">
      <c r="A128" s="57" t="s">
        <v>146</v>
      </c>
      <c r="B128" s="57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s="49" customFormat="1" ht="15.75" customHeight="1" x14ac:dyDescent="0.25">
      <c r="A129" s="50"/>
      <c r="B129" s="13"/>
      <c r="C129" s="13"/>
      <c r="D129" s="13"/>
      <c r="E129" s="51"/>
      <c r="F129" s="13"/>
      <c r="G129" s="13"/>
      <c r="H129" s="65" t="s">
        <v>147</v>
      </c>
      <c r="I129" s="65"/>
      <c r="J129" s="65"/>
      <c r="K129" s="65"/>
    </row>
    <row r="130" spans="1:11" s="49" customFormat="1" ht="54" customHeight="1" x14ac:dyDescent="0.25">
      <c r="A130" s="57" t="s">
        <v>148</v>
      </c>
      <c r="B130" s="57"/>
      <c r="C130" s="13"/>
      <c r="D130" s="13"/>
      <c r="E130" s="52" t="s">
        <v>149</v>
      </c>
      <c r="F130" s="53"/>
      <c r="G130" s="53"/>
      <c r="H130" s="58" t="s">
        <v>150</v>
      </c>
      <c r="I130" s="59"/>
      <c r="J130" s="59"/>
      <c r="K130" s="59"/>
    </row>
    <row r="131" spans="1:11" s="49" customFormat="1" ht="28.5" customHeight="1" x14ac:dyDescent="0.25">
      <c r="A131" s="57" t="s">
        <v>151</v>
      </c>
      <c r="B131" s="57"/>
      <c r="C131" s="13"/>
      <c r="D131" s="13"/>
      <c r="E131" s="13"/>
      <c r="F131" s="13"/>
      <c r="G131" s="13"/>
      <c r="H131" s="60"/>
      <c r="I131" s="60"/>
      <c r="J131" s="60"/>
      <c r="K131" s="60"/>
    </row>
    <row r="132" spans="1:11" s="49" customFormat="1" ht="20.25" customHeight="1" x14ac:dyDescent="0.25">
      <c r="A132" s="50"/>
      <c r="B132" s="13"/>
      <c r="C132" s="13"/>
      <c r="D132" s="13"/>
      <c r="E132" s="51"/>
      <c r="F132" s="13"/>
      <c r="G132" s="13"/>
      <c r="H132" s="61" t="s">
        <v>152</v>
      </c>
      <c r="I132" s="61"/>
      <c r="J132" s="61"/>
      <c r="K132" s="61"/>
    </row>
    <row r="133" spans="1:11" s="49" customFormat="1" ht="34.5" customHeight="1" x14ac:dyDescent="0.2">
      <c r="A133" s="50" t="s">
        <v>153</v>
      </c>
      <c r="B133" s="13"/>
      <c r="C133" s="50"/>
      <c r="D133" s="13"/>
      <c r="E133" s="52" t="s">
        <v>149</v>
      </c>
      <c r="F133" s="52"/>
      <c r="G133" s="53"/>
      <c r="H133" s="58" t="s">
        <v>150</v>
      </c>
      <c r="I133" s="59"/>
      <c r="J133" s="59"/>
      <c r="K133" s="59"/>
    </row>
    <row r="134" spans="1:11" ht="15.75" x14ac:dyDescent="0.2">
      <c r="B134" s="56" t="s">
        <v>154</v>
      </c>
      <c r="C134" s="56"/>
      <c r="D134" s="56"/>
    </row>
    <row r="135" spans="1:11" x14ac:dyDescent="0.2">
      <c r="B135" s="54"/>
    </row>
  </sheetData>
  <mergeCells count="350">
    <mergeCell ref="M14:W14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  <mergeCell ref="A15:J15"/>
    <mergeCell ref="A16:K16"/>
    <mergeCell ref="A17:K17"/>
    <mergeCell ref="A18:K18"/>
    <mergeCell ref="A19:K19"/>
    <mergeCell ref="A20:K20"/>
    <mergeCell ref="A10:I10"/>
    <mergeCell ref="A11:K11"/>
    <mergeCell ref="A12:K12"/>
    <mergeCell ref="A13:K13"/>
    <mergeCell ref="A14:K14"/>
    <mergeCell ref="A27:K27"/>
    <mergeCell ref="A28:K28"/>
    <mergeCell ref="A29:K29"/>
    <mergeCell ref="A30:J30"/>
    <mergeCell ref="A31:K31"/>
    <mergeCell ref="A32:K32"/>
    <mergeCell ref="A21:K21"/>
    <mergeCell ref="A22:K22"/>
    <mergeCell ref="A23:K23"/>
    <mergeCell ref="A24:K24"/>
    <mergeCell ref="A25:J25"/>
    <mergeCell ref="A26:K26"/>
    <mergeCell ref="A39:K39"/>
    <mergeCell ref="A40:K40"/>
    <mergeCell ref="A41:K41"/>
    <mergeCell ref="A42:K42"/>
    <mergeCell ref="A43:K43"/>
    <mergeCell ref="A44:K44"/>
    <mergeCell ref="A33:K33"/>
    <mergeCell ref="A34:K34"/>
    <mergeCell ref="A35:K35"/>
    <mergeCell ref="A36:K36"/>
    <mergeCell ref="A37:K37"/>
    <mergeCell ref="A38:K38"/>
    <mergeCell ref="B52:H52"/>
    <mergeCell ref="B53:H53"/>
    <mergeCell ref="A55:K55"/>
    <mergeCell ref="A57:K57"/>
    <mergeCell ref="B59:H59"/>
    <mergeCell ref="B60:H60"/>
    <mergeCell ref="A45:K45"/>
    <mergeCell ref="A46:K46"/>
    <mergeCell ref="A47:K47"/>
    <mergeCell ref="A48:K48"/>
    <mergeCell ref="A49:K49"/>
    <mergeCell ref="A50:K50"/>
    <mergeCell ref="S63:T63"/>
    <mergeCell ref="U63:V63"/>
    <mergeCell ref="B64:C64"/>
    <mergeCell ref="D64:E64"/>
    <mergeCell ref="F64:G64"/>
    <mergeCell ref="H64:I64"/>
    <mergeCell ref="S64:T64"/>
    <mergeCell ref="U64:V64"/>
    <mergeCell ref="A61:H61"/>
    <mergeCell ref="A62:I62"/>
    <mergeCell ref="B63:C63"/>
    <mergeCell ref="D63:E63"/>
    <mergeCell ref="F63:G63"/>
    <mergeCell ref="H63:I63"/>
    <mergeCell ref="B66:C66"/>
    <mergeCell ref="D66:E66"/>
    <mergeCell ref="F66:G66"/>
    <mergeCell ref="H66:I66"/>
    <mergeCell ref="S66:T66"/>
    <mergeCell ref="U66:V66"/>
    <mergeCell ref="B65:C65"/>
    <mergeCell ref="D65:E65"/>
    <mergeCell ref="F65:G65"/>
    <mergeCell ref="H65:I65"/>
    <mergeCell ref="S65:T65"/>
    <mergeCell ref="U65:V65"/>
    <mergeCell ref="M68:N68"/>
    <mergeCell ref="S68:T68"/>
    <mergeCell ref="U68:V68"/>
    <mergeCell ref="B69:C69"/>
    <mergeCell ref="D69:E69"/>
    <mergeCell ref="F69:G69"/>
    <mergeCell ref="H69:I69"/>
    <mergeCell ref="B67:C67"/>
    <mergeCell ref="D67:E67"/>
    <mergeCell ref="F67:G67"/>
    <mergeCell ref="H67:I67"/>
    <mergeCell ref="B68:C68"/>
    <mergeCell ref="D68:E68"/>
    <mergeCell ref="F68:G68"/>
    <mergeCell ref="H68:I68"/>
    <mergeCell ref="M72:N72"/>
    <mergeCell ref="O72:P72"/>
    <mergeCell ref="Q72:R72"/>
    <mergeCell ref="A73:H73"/>
    <mergeCell ref="M73:N73"/>
    <mergeCell ref="O73:P73"/>
    <mergeCell ref="Q73:R73"/>
    <mergeCell ref="U70:V70"/>
    <mergeCell ref="A71:C71"/>
    <mergeCell ref="D71:E71"/>
    <mergeCell ref="F71:G71"/>
    <mergeCell ref="H71:I71"/>
    <mergeCell ref="M71:N71"/>
    <mergeCell ref="O71:P71"/>
    <mergeCell ref="Q71:R71"/>
    <mergeCell ref="S71:T71"/>
    <mergeCell ref="U71:V71"/>
    <mergeCell ref="B70:C70"/>
    <mergeCell ref="D70:E70"/>
    <mergeCell ref="F70:G70"/>
    <mergeCell ref="H70:I70"/>
    <mergeCell ref="M70:N70"/>
    <mergeCell ref="S70:T70"/>
    <mergeCell ref="M74:N74"/>
    <mergeCell ref="O74:P74"/>
    <mergeCell ref="Q74:R74"/>
    <mergeCell ref="A75:C75"/>
    <mergeCell ref="D75:E75"/>
    <mergeCell ref="F75:G75"/>
    <mergeCell ref="H75:I75"/>
    <mergeCell ref="M75:N75"/>
    <mergeCell ref="O75:P75"/>
    <mergeCell ref="A76:C76"/>
    <mergeCell ref="D76:E76"/>
    <mergeCell ref="F76:G76"/>
    <mergeCell ref="H76:I76"/>
    <mergeCell ref="A77:C77"/>
    <mergeCell ref="D77:E77"/>
    <mergeCell ref="F77:G77"/>
    <mergeCell ref="H77:I77"/>
    <mergeCell ref="A74:I74"/>
    <mergeCell ref="A80:C80"/>
    <mergeCell ref="D80:E80"/>
    <mergeCell ref="F80:G80"/>
    <mergeCell ref="H80:I80"/>
    <mergeCell ref="A82:H82"/>
    <mergeCell ref="D83:E83"/>
    <mergeCell ref="F83:G83"/>
    <mergeCell ref="H83:I83"/>
    <mergeCell ref="O77:P77"/>
    <mergeCell ref="A78:C78"/>
    <mergeCell ref="D78:E78"/>
    <mergeCell ref="F78:G78"/>
    <mergeCell ref="H78:I78"/>
    <mergeCell ref="A79:C79"/>
    <mergeCell ref="D79:E79"/>
    <mergeCell ref="F79:G79"/>
    <mergeCell ref="H79:I79"/>
    <mergeCell ref="J83:K83"/>
    <mergeCell ref="D84:E84"/>
    <mergeCell ref="F84:G84"/>
    <mergeCell ref="H84:I84"/>
    <mergeCell ref="J84:K84"/>
    <mergeCell ref="D85:E85"/>
    <mergeCell ref="F85:G85"/>
    <mergeCell ref="H85:I85"/>
    <mergeCell ref="J85:K85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P91:Q91"/>
    <mergeCell ref="D92:E92"/>
    <mergeCell ref="F92:G92"/>
    <mergeCell ref="H92:I92"/>
    <mergeCell ref="J92:K92"/>
    <mergeCell ref="N92:O92"/>
    <mergeCell ref="P92:Q92"/>
    <mergeCell ref="D90:E90"/>
    <mergeCell ref="F90:G90"/>
    <mergeCell ref="H90:I90"/>
    <mergeCell ref="J90:K90"/>
    <mergeCell ref="D91:E91"/>
    <mergeCell ref="F91:G91"/>
    <mergeCell ref="H91:I91"/>
    <mergeCell ref="J91:K91"/>
    <mergeCell ref="D93:E93"/>
    <mergeCell ref="F93:G93"/>
    <mergeCell ref="H93:I93"/>
    <mergeCell ref="J93:K93"/>
    <mergeCell ref="D94:E94"/>
    <mergeCell ref="F94:G94"/>
    <mergeCell ref="H94:I94"/>
    <mergeCell ref="J94:K94"/>
    <mergeCell ref="N91:O91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D111:E111"/>
    <mergeCell ref="F111:G111"/>
    <mergeCell ref="H111:I111"/>
    <mergeCell ref="J111:K111"/>
    <mergeCell ref="D112:E112"/>
    <mergeCell ref="F112:G112"/>
    <mergeCell ref="H112:I112"/>
    <mergeCell ref="J112:K112"/>
    <mergeCell ref="D117:E117"/>
    <mergeCell ref="F117:G117"/>
    <mergeCell ref="H117:I117"/>
    <mergeCell ref="J117:K117"/>
    <mergeCell ref="D118:E118"/>
    <mergeCell ref="F118:G118"/>
    <mergeCell ref="H118:I118"/>
    <mergeCell ref="J118:K118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21:E121"/>
    <mergeCell ref="F121:G121"/>
    <mergeCell ref="H121:I121"/>
    <mergeCell ref="J121:K121"/>
    <mergeCell ref="D122:E122"/>
    <mergeCell ref="F122:G122"/>
    <mergeCell ref="H122:I122"/>
    <mergeCell ref="J122:K122"/>
    <mergeCell ref="D119:E119"/>
    <mergeCell ref="F119:G119"/>
    <mergeCell ref="H119:I119"/>
    <mergeCell ref="J119:K119"/>
    <mergeCell ref="D120:E120"/>
    <mergeCell ref="F120:G120"/>
    <mergeCell ref="H120:I120"/>
    <mergeCell ref="J120:K120"/>
    <mergeCell ref="D125:E125"/>
    <mergeCell ref="F125:G125"/>
    <mergeCell ref="H125:I125"/>
    <mergeCell ref="J125:K125"/>
    <mergeCell ref="D126:E126"/>
    <mergeCell ref="F126:G126"/>
    <mergeCell ref="H126:I126"/>
    <mergeCell ref="J126:K126"/>
    <mergeCell ref="D123:E123"/>
    <mergeCell ref="F123:G123"/>
    <mergeCell ref="H123:I123"/>
    <mergeCell ref="J123:K123"/>
    <mergeCell ref="D124:E124"/>
    <mergeCell ref="F124:G124"/>
    <mergeCell ref="H124:I124"/>
    <mergeCell ref="J124:K124"/>
    <mergeCell ref="B134:D134"/>
    <mergeCell ref="A130:B130"/>
    <mergeCell ref="H130:K130"/>
    <mergeCell ref="A131:B131"/>
    <mergeCell ref="H131:K131"/>
    <mergeCell ref="H132:K132"/>
    <mergeCell ref="H133:K133"/>
    <mergeCell ref="D127:E127"/>
    <mergeCell ref="F127:G127"/>
    <mergeCell ref="H127:I127"/>
    <mergeCell ref="J127:K127"/>
    <mergeCell ref="A128:B128"/>
    <mergeCell ref="H129:K129"/>
  </mergeCells>
  <pageMargins left="0.74803149606299213" right="0.23622047244094491" top="0.35433070866141736" bottom="0.15748031496062992" header="0.51181102362204722" footer="0.51181102362204722"/>
  <pageSetup paperSize="9" scale="51" fitToHeight="4" orientation="landscape" r:id="rId1"/>
  <rowBreaks count="2" manualBreakCount="2">
    <brk id="80" max="11" man="1"/>
    <brk id="1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2024-12-30T11:47:03Z</dcterms:created>
  <dcterms:modified xsi:type="dcterms:W3CDTF">2024-12-30T13:39:12Z</dcterms:modified>
</cp:coreProperties>
</file>