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 2\"/>
    </mc:Choice>
  </mc:AlternateContent>
  <bookViews>
    <workbookView xWindow="435" yWindow="75" windowWidth="25245" windowHeight="9615"/>
  </bookViews>
  <sheets>
    <sheet name="0611010" sheetId="1" r:id="rId1"/>
  </sheets>
  <definedNames>
    <definedName name="_xlnm.Print_Area" localSheetId="0">'0611010'!$A$2:$K$138</definedName>
  </definedNames>
  <calcPr calcId="152511"/>
</workbook>
</file>

<file path=xl/calcChain.xml><?xml version="1.0" encoding="utf-8"?>
<calcChain xmlns="http://schemas.openxmlformats.org/spreadsheetml/2006/main">
  <c r="J130" i="1" l="1"/>
  <c r="J129" i="1"/>
  <c r="J128" i="1"/>
  <c r="J127" i="1"/>
  <c r="J126" i="1"/>
  <c r="J125" i="1"/>
  <c r="J124" i="1"/>
  <c r="F122" i="1"/>
  <c r="J122" i="1" s="1"/>
  <c r="J121" i="1"/>
  <c r="J120" i="1"/>
  <c r="H119" i="1"/>
  <c r="J118" i="1"/>
  <c r="J112" i="1"/>
  <c r="J111" i="1"/>
  <c r="J110" i="1"/>
  <c r="J109" i="1"/>
  <c r="J107" i="1"/>
  <c r="J106" i="1"/>
  <c r="J105" i="1"/>
  <c r="F104" i="1"/>
  <c r="J104" i="1" s="1"/>
  <c r="J103" i="1"/>
  <c r="F102" i="1"/>
  <c r="J102" i="1" s="1"/>
  <c r="J101" i="1"/>
  <c r="F100" i="1"/>
  <c r="J100" i="1" s="1"/>
  <c r="F99" i="1"/>
  <c r="F116" i="1" s="1"/>
  <c r="J116" i="1" s="1"/>
  <c r="J97" i="1"/>
  <c r="J96" i="1"/>
  <c r="J95" i="1"/>
  <c r="J94" i="1"/>
  <c r="J93" i="1"/>
  <c r="J92" i="1"/>
  <c r="H84" i="1"/>
  <c r="F83" i="1"/>
  <c r="H83" i="1" s="1"/>
  <c r="D83" i="1"/>
  <c r="H75" i="1"/>
  <c r="F75" i="1"/>
  <c r="H74" i="1"/>
  <c r="H73" i="1"/>
  <c r="F72" i="1"/>
  <c r="D72" i="1"/>
  <c r="H72" i="1" s="1"/>
  <c r="F71" i="1"/>
  <c r="D71" i="1"/>
  <c r="D76" i="1" l="1"/>
  <c r="F76" i="1"/>
  <c r="F114" i="1"/>
  <c r="D82" i="1"/>
  <c r="D85" i="1" s="1"/>
  <c r="F82" i="1"/>
  <c r="H71" i="1"/>
  <c r="H76" i="1" s="1"/>
  <c r="F115" i="1"/>
  <c r="J115" i="1" s="1"/>
  <c r="F117" i="1"/>
  <c r="J117" i="1" s="1"/>
  <c r="J99" i="1"/>
  <c r="H82" i="1" l="1"/>
  <c r="F85" i="1"/>
  <c r="H114" i="1" s="1"/>
  <c r="J114" i="1" s="1"/>
  <c r="H85" i="1" l="1"/>
</calcChain>
</file>

<file path=xl/sharedStrings.xml><?xml version="1.0" encoding="utf-8"?>
<sst xmlns="http://schemas.openxmlformats.org/spreadsheetml/2006/main" count="227" uniqueCount="155">
  <si>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</si>
  <si>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</si>
  <si>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</si>
  <si>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</si>
  <si>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</si>
  <si>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</si>
  <si>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</si>
  <si>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</si>
  <si>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</si>
  <si>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</si>
  <si>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</si>
  <si>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</si>
  <si>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</si>
  <si>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690 881 644,47 гривень, у тому числі загального фонду — 594 374 194,45 гривень та спеціального фонду — 96 507 450,02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</si>
  <si>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</si>
  <si>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</si>
  <si>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</si>
  <si>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</si>
  <si>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</si>
  <si>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року № 2628-III "Про дошкільну освіту"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</si>
  <si>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</si>
  <si>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</si>
  <si>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</si>
  <si>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</si>
  <si>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</si>
  <si>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30.11.2020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</si>
  <si>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</si>
  <si>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</si>
  <si>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</si>
  <si>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</si>
  <si>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</si>
  <si>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</si>
  <si>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</si>
  <si>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</si>
  <si>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</si>
  <si>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</si>
  <si>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</si>
  <si>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</si>
  <si>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</si>
  <si>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</si>
  <si>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</si>
  <si>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</si>
  <si>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</si>
  <si>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</si>
  <si>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</si>
  <si>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</si>
  <si>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</si>
  <si>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</si>
  <si>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29.08.2024 року № 89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</si>
  <si>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</si>
  <si>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06.11.2024 року № 94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</si>
  <si>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</si>
  <si>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24.12.2024 року № 98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</si>
  <si>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</si>
  <si>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</si>
  <si>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</si>
  <si>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</si>
  <si>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</si>
  <si>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</si>
  <si>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</si>
  <si>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</si>
  <si>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</si>
  <si>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</si>
  <si>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</si>
  <si>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</si>
  <si>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</si>
  <si>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</si>
  <si>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</si>
  <si>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</si>
  <si>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</si>
  <si>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</si>
  <si>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</si>
  <si>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</si>
  <si>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</si>
  <si>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</si>
  <si>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</si>
  <si>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 xml:space="preserve">Проведення капітальних ремонтів 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</si>
  <si>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</si>
  <si>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</si>
  <si>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</si>
  <si>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</si>
  <si>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</si>
  <si>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</si>
  <si>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</si>
  <si>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</si>
  <si>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</si>
  <si>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</si>
  <si>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</si>
  <si>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</si>
  <si>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</si>
  <si>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</si>
  <si>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</si>
  <si>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</si>
  <si>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</si>
  <si>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</si>
  <si>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</si>
  <si>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</si>
  <si>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</si>
  <si>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</si>
  <si>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</si>
  <si>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Розрахунок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</si>
  <si>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</si>
  <si>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</si>
  <si>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</si>
  <si>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Мережа закладів (від 18.10.24 року)</t>
  </si>
  <si>
    <t>Кількість дітей віком від 0 до 5 років</t>
  </si>
  <si>
    <t>з них кількість дітей з ООП</t>
  </si>
  <si>
    <t>Мережа закладів, звітність</t>
  </si>
  <si>
    <t>Кількість дітей віком від 5 до 6 (7) років</t>
  </si>
  <si>
    <t>Кількість закладів, у яких буде реалізовано громадські проєкти (Бюджет участі)</t>
  </si>
  <si>
    <t>Планова кількість днів харчування вихованців</t>
  </si>
  <si>
    <t>днів</t>
  </si>
  <si>
    <t xml:space="preserve">Вартість харчування дітей </t>
  </si>
  <si>
    <t xml:space="preserve">Вартість харчування дітей в літній період </t>
  </si>
  <si>
    <t>Кількість закладів, в яких буде проведений капітальний ремонт</t>
  </si>
  <si>
    <t>Рішення сесії від 11.12.2024 року № 8</t>
  </si>
  <si>
    <t>Рішення сесії від 16.08.2024 року № 6; рішення сесії від 17.10.2024 року № 3</t>
  </si>
  <si>
    <t xml:space="preserve">Кількість закладів, в яких будуть проведені поточні ремонти </t>
  </si>
  <si>
    <t>Рішення сесії від 13.03.2024 року № 13; рішення сесії від 22.05.2024 року № 6; протокол від 19.07.2024 року № 86; рішення сесії від 16.08.2024 року № 6; рішення сесії від 17.10.2024 року № 3; рішення сесії від 11.12.2024 року № 8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</si>
  <si>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</si>
  <si>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13; рішення сесії від 22.05.2024 року № 6; рішення сесії від 16.08.2024 року № 6; рішення сесії від 17.10.2024 року № 3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</si>
  <si>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</si>
  <si>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</si>
  <si>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</si>
  <si>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</si>
  <si>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</si>
  <si>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</si>
  <si>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</si>
  <si>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</si>
  <si>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Діто-дні відвідування</t>
  </si>
  <si>
    <t xml:space="preserve">Середні витрати на один заклад дошкільної освіти на проведення капітального ремонту </t>
  </si>
  <si>
    <t>Середні витрати на один заклад дошкільної освіти на реалізацію громадського проєкту (Бюджет участі)</t>
  </si>
  <si>
    <t xml:space="preserve">Середні витрати на один заклад дошкільної освіти на виконання поточних ремонтів 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</si>
  <si>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</si>
  <si>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>Середні витрати на один пункт обігріву</t>
  </si>
  <si>
    <t>якості</t>
  </si>
  <si>
    <t>Динаміка охоплення дітей віком від 0 до 5 років дошкільною освітою</t>
  </si>
  <si>
    <t>%</t>
  </si>
  <si>
    <t>Звітність</t>
  </si>
  <si>
    <t>Динаміка охоплення дітей віком від 5 до 6 (7) років дошкільною освітою</t>
  </si>
  <si>
    <t>Відсоток закладів дошкільної освіти, в яких створено безбар’єрний доступ та умови для інклюзивного навчання</t>
  </si>
  <si>
    <t>Динаміка охоплення дітей з ООП дошкільною освітою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</si>
  <si>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</si>
  <si>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</si>
  <si>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</si>
  <si>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</si>
  <si>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</si>
  <si>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</si>
  <si>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</si>
  <si>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</si>
  <si>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</si>
  <si>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</si>
  <si>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</si>
  <si>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</si>
  <si>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 28 грудня 2024 року № 279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</si>
</sst>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30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8" borderId="14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4" fontId="14" fillId="0" borderId="0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3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3" borderId="0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4" xfId="1" applyNumberFormat="1" applyFont="1" applyFill="1" applyBorder="1" applyAlignment="1">
      <alignment horizontal="center" vertical="center" wrapText="1" shrinkToFi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>
      <alignment horizontal="center" vertical="center" wrapText="1"/>
    </xf>
    <xf numFmtId="166" fontId="17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6" fontId="15" fillId="0" borderId="3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2" borderId="2" xfId="0" applyNumberFormat="1" applyFont="1" applyFill="1" applyBorder="1" applyAlignment="1">
      <alignment horizontal="right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T139"/>
  <sheetViews>
    <sheetView tabSelected="1" view="pageBreakPreview" zoomScale="70" zoomScaleNormal="100" zoomScaleSheetLayoutView="70" workbookViewId="0">
      <selection activeCell="B138" sqref="B138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42.1640625" style="1" customWidth="1"/>
    <col min="13" max="13" width="16.33203125" style="1" customWidth="1"/>
    <col min="14" max="14" width="26.3320312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.2" customHeight="1" x14ac:dyDescent="0.2"/>
    <row r="2" spans="1:11" ht="89.45" customHeight="1" x14ac:dyDescent="0.2">
      <c r="B2" s="2"/>
      <c r="C2" s="2"/>
      <c r="D2" s="2"/>
      <c r="E2" s="2"/>
      <c r="F2" s="2"/>
      <c r="G2" s="133" t="s">
        <v>0</v>
      </c>
      <c r="H2" s="134"/>
      <c r="I2" s="134"/>
      <c r="J2" s="134"/>
      <c r="K2" s="134"/>
    </row>
    <row r="3" spans="1:11" ht="123" customHeight="1" x14ac:dyDescent="0.2">
      <c r="B3" s="2"/>
      <c r="C3" s="2"/>
      <c r="D3" s="2"/>
      <c r="E3" s="2"/>
      <c r="F3" s="2"/>
      <c r="G3" s="135" t="s">
        <v>154</v>
      </c>
      <c r="H3" s="135"/>
      <c r="I3" s="135"/>
      <c r="J3" s="135"/>
      <c r="K3" s="135"/>
    </row>
    <row r="4" spans="1:11" ht="40.700000000000003" customHeight="1" x14ac:dyDescent="0.2">
      <c r="A4" s="136" t="s">
        <v>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129.19999999999999" customHeight="1" x14ac:dyDescent="0.2">
      <c r="A5" s="3" t="s">
        <v>2</v>
      </c>
      <c r="B5" s="131" t="s">
        <v>3</v>
      </c>
      <c r="C5" s="131"/>
      <c r="D5" s="131"/>
      <c r="E5" s="131"/>
      <c r="F5" s="131"/>
      <c r="G5" s="130" t="s">
        <v>4</v>
      </c>
      <c r="H5" s="130"/>
      <c r="I5" s="130"/>
      <c r="J5" s="130"/>
      <c r="K5" s="130"/>
    </row>
    <row r="6" spans="1:11" ht="119.25" customHeight="1" x14ac:dyDescent="0.2">
      <c r="A6" s="4" t="s">
        <v>5</v>
      </c>
      <c r="B6" s="131" t="s">
        <v>6</v>
      </c>
      <c r="C6" s="131"/>
      <c r="D6" s="131"/>
      <c r="E6" s="131"/>
      <c r="F6" s="131"/>
      <c r="G6" s="131" t="s">
        <v>7</v>
      </c>
      <c r="H6" s="131"/>
      <c r="I6" s="131"/>
      <c r="J6" s="131"/>
      <c r="K6" s="131"/>
    </row>
    <row r="7" spans="1:11" ht="143.44999999999999" customHeight="1" x14ac:dyDescent="0.2">
      <c r="A7" s="4" t="s">
        <v>8</v>
      </c>
      <c r="B7" s="130" t="s">
        <v>9</v>
      </c>
      <c r="C7" s="131"/>
      <c r="D7" s="5" t="s">
        <v>10</v>
      </c>
      <c r="E7" s="132" t="s">
        <v>11</v>
      </c>
      <c r="F7" s="131"/>
      <c r="G7" s="130" t="s">
        <v>12</v>
      </c>
      <c r="H7" s="131"/>
      <c r="I7" s="131"/>
      <c r="J7" s="131"/>
      <c r="K7" s="131"/>
    </row>
    <row r="8" spans="1:11" ht="21.75" customHeight="1" x14ac:dyDescent="0.2">
      <c r="A8" s="113" t="s">
        <v>13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16.5" customHeight="1" x14ac:dyDescent="0.2">
      <c r="A9" s="113" t="s">
        <v>14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0" spans="1:11" ht="22.7" customHeight="1" x14ac:dyDescent="0.2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</row>
    <row r="11" spans="1:11" ht="22.7" customHeight="1" x14ac:dyDescent="0.2">
      <c r="A11" s="125" t="s">
        <v>16</v>
      </c>
      <c r="B11" s="125"/>
      <c r="C11" s="125"/>
      <c r="D11" s="125"/>
      <c r="E11" s="125"/>
      <c r="F11" s="125"/>
      <c r="G11" s="125"/>
      <c r="H11" s="125"/>
      <c r="I11" s="125"/>
      <c r="J11" s="6"/>
      <c r="K11" s="6"/>
    </row>
    <row r="12" spans="1:11" ht="18.75" customHeight="1" x14ac:dyDescent="0.2">
      <c r="A12" s="125" t="s">
        <v>17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1" ht="21.2" customHeight="1" x14ac:dyDescent="0.2">
      <c r="A13" s="125" t="s">
        <v>18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ht="18.75" customHeight="1" x14ac:dyDescent="0.2">
      <c r="A14" s="125" t="s">
        <v>19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 ht="21.2" customHeight="1" x14ac:dyDescent="0.2">
      <c r="A15" s="125" t="s">
        <v>20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ht="18.75" customHeight="1" x14ac:dyDescent="0.2">
      <c r="A16" s="125" t="s">
        <v>21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ht="39.75" customHeight="1" x14ac:dyDescent="0.2">
      <c r="A17" s="125" t="s">
        <v>22</v>
      </c>
      <c r="B17" s="125"/>
      <c r="C17" s="125"/>
      <c r="D17" s="125"/>
      <c r="E17" s="125"/>
      <c r="F17" s="125"/>
      <c r="G17" s="125"/>
      <c r="H17" s="125"/>
      <c r="I17" s="125"/>
      <c r="J17" s="125"/>
      <c r="K17" s="7"/>
    </row>
    <row r="18" spans="1:11" ht="25.15" customHeight="1" x14ac:dyDescent="0.2">
      <c r="A18" s="125" t="s">
        <v>23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1" ht="30.6" customHeight="1" x14ac:dyDescent="0.2">
      <c r="A19" s="125" t="s">
        <v>24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1" ht="25.15" customHeight="1" x14ac:dyDescent="0.2">
      <c r="A20" s="125" t="s">
        <v>25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ht="37.35" customHeight="1" x14ac:dyDescent="0.2">
      <c r="A21" s="127" t="s">
        <v>26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</row>
    <row r="22" spans="1:11" ht="27.95" customHeight="1" x14ac:dyDescent="0.2">
      <c r="A22" s="127" t="s">
        <v>27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</row>
    <row r="23" spans="1:11" ht="30.6" customHeight="1" x14ac:dyDescent="0.2">
      <c r="A23" s="127" t="s">
        <v>28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</row>
    <row r="24" spans="1:11" ht="43.5" customHeight="1" x14ac:dyDescent="0.2">
      <c r="A24" s="127" t="s">
        <v>29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1" ht="23.1" customHeight="1" x14ac:dyDescent="0.2">
      <c r="A25" s="125" t="s">
        <v>22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spans="1:11" ht="27.2" customHeight="1" x14ac:dyDescent="0.2">
      <c r="A26" s="127" t="s">
        <v>30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 ht="38.1" customHeight="1" x14ac:dyDescent="0.2">
      <c r="A27" s="127" t="s">
        <v>31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ht="38.85" customHeight="1" x14ac:dyDescent="0.2">
      <c r="A28" s="125" t="s">
        <v>32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 ht="23.25" customHeight="1" x14ac:dyDescent="0.2">
      <c r="A29" s="125" t="s">
        <v>33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spans="1:11" ht="24.75" customHeight="1" x14ac:dyDescent="0.2">
      <c r="A30" s="125" t="s">
        <v>34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ht="22.7" customHeight="1" x14ac:dyDescent="0.2">
      <c r="A31" s="125" t="s">
        <v>35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</row>
    <row r="32" spans="1:11" ht="36.75" customHeight="1" x14ac:dyDescent="0.2">
      <c r="A32" s="125" t="s">
        <v>36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ht="21.75" customHeight="1" x14ac:dyDescent="0.2">
      <c r="A33" s="127" t="s">
        <v>37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</row>
    <row r="34" spans="1:11" ht="24.4" customHeight="1" x14ac:dyDescent="0.2">
      <c r="A34" s="127" t="s">
        <v>38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</row>
    <row r="35" spans="1:11" ht="57.75" customHeight="1" x14ac:dyDescent="0.2">
      <c r="A35" s="125" t="s">
        <v>39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ht="36.75" customHeight="1" x14ac:dyDescent="0.2">
      <c r="A36" s="125" t="s">
        <v>40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21.75" customHeight="1" x14ac:dyDescent="0.2">
      <c r="A37" s="125" t="s">
        <v>41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24" customHeight="1" x14ac:dyDescent="0.2">
      <c r="A38" s="125" t="s">
        <v>42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ht="18.399999999999999" customHeight="1" x14ac:dyDescent="0.2">
      <c r="A39" s="125" t="s">
        <v>43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25.15" customHeight="1" x14ac:dyDescent="0.2">
      <c r="A40" s="124" t="s">
        <v>44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</row>
    <row r="41" spans="1:11" ht="22.9" customHeight="1" x14ac:dyDescent="0.2">
      <c r="A41" s="124" t="s">
        <v>45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</row>
    <row r="42" spans="1:11" ht="22.5" customHeight="1" x14ac:dyDescent="0.2">
      <c r="A42" s="125" t="s">
        <v>46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1" ht="22.5" customHeight="1" x14ac:dyDescent="0.2">
      <c r="A43" s="124" t="s">
        <v>47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</row>
    <row r="44" spans="1:11" ht="22.5" customHeight="1" x14ac:dyDescent="0.2">
      <c r="A44" s="125" t="s">
        <v>48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11" ht="22.5" customHeight="1" x14ac:dyDescent="0.2">
      <c r="A45" s="124" t="s">
        <v>49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</row>
    <row r="46" spans="1:11" ht="22.5" customHeight="1" x14ac:dyDescent="0.2">
      <c r="A46" s="125" t="s">
        <v>50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</row>
    <row r="47" spans="1:11" ht="22.5" customHeight="1" x14ac:dyDescent="0.2">
      <c r="A47" s="124" t="s">
        <v>51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</row>
    <row r="48" spans="1:11" ht="22.5" customHeight="1" x14ac:dyDescent="0.2">
      <c r="A48" s="125" t="s">
        <v>52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4" ht="29.25" customHeight="1" x14ac:dyDescent="0.2">
      <c r="A49" s="113" t="s">
        <v>53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spans="1:14" ht="9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4" ht="16.350000000000001" customHeight="1" x14ac:dyDescent="0.2">
      <c r="A51" s="8" t="s">
        <v>54</v>
      </c>
      <c r="B51" s="108" t="s">
        <v>55</v>
      </c>
      <c r="C51" s="108"/>
      <c r="D51" s="108"/>
      <c r="E51" s="108"/>
      <c r="F51" s="108"/>
      <c r="G51" s="108"/>
      <c r="H51" s="108"/>
      <c r="I51" s="9"/>
      <c r="J51" s="9"/>
      <c r="K51" s="9"/>
    </row>
    <row r="52" spans="1:14" ht="36" customHeight="1" x14ac:dyDescent="0.2">
      <c r="A52" s="10">
        <v>1</v>
      </c>
      <c r="B52" s="123" t="s">
        <v>56</v>
      </c>
      <c r="C52" s="59"/>
      <c r="D52" s="59"/>
      <c r="E52" s="59"/>
      <c r="F52" s="59"/>
      <c r="G52" s="59"/>
      <c r="H52" s="59"/>
      <c r="I52" s="9"/>
      <c r="J52" s="9"/>
      <c r="K52" s="9"/>
    </row>
    <row r="53" spans="1:14" ht="23.1" customHeight="1" x14ac:dyDescent="0.2">
      <c r="A53" s="10">
        <v>2</v>
      </c>
      <c r="B53" s="123" t="s">
        <v>57</v>
      </c>
      <c r="C53" s="59"/>
      <c r="D53" s="59"/>
      <c r="E53" s="59"/>
      <c r="F53" s="59"/>
      <c r="G53" s="59"/>
      <c r="H53" s="59"/>
      <c r="I53" s="9"/>
      <c r="J53" s="9"/>
      <c r="K53" s="9"/>
    </row>
    <row r="54" spans="1:14" ht="38.1" customHeight="1" x14ac:dyDescent="0.2">
      <c r="A54" s="10">
        <v>3</v>
      </c>
      <c r="B54" s="123" t="s">
        <v>58</v>
      </c>
      <c r="C54" s="59"/>
      <c r="D54" s="59"/>
      <c r="E54" s="59"/>
      <c r="F54" s="59"/>
      <c r="G54" s="59"/>
      <c r="H54" s="59"/>
      <c r="I54" s="9"/>
      <c r="J54" s="9"/>
      <c r="K54" s="9"/>
    </row>
    <row r="55" spans="1:14" ht="3.4" customHeight="1" x14ac:dyDescent="0.2">
      <c r="A55" s="11"/>
      <c r="B55" s="3"/>
      <c r="C55" s="3"/>
      <c r="D55" s="3"/>
      <c r="E55" s="3"/>
      <c r="F55" s="3"/>
      <c r="G55" s="3"/>
      <c r="H55" s="3"/>
      <c r="I55" s="9"/>
      <c r="J55" s="9"/>
      <c r="K55" s="9"/>
    </row>
    <row r="56" spans="1:14" ht="24.4" customHeight="1" x14ac:dyDescent="0.2">
      <c r="A56" s="113" t="s">
        <v>59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1:14" ht="4.7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4" ht="15" customHeight="1" x14ac:dyDescent="0.2">
      <c r="A58" s="113" t="s">
        <v>60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</row>
    <row r="59" spans="1:14" ht="9.6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4" ht="26.45" customHeight="1" x14ac:dyDescent="0.2">
      <c r="A60" s="8" t="s">
        <v>54</v>
      </c>
      <c r="B60" s="108" t="s">
        <v>61</v>
      </c>
      <c r="C60" s="108"/>
      <c r="D60" s="108"/>
      <c r="E60" s="108"/>
      <c r="F60" s="108"/>
      <c r="G60" s="108"/>
      <c r="H60" s="108"/>
      <c r="I60" s="9"/>
      <c r="J60" s="9"/>
      <c r="K60" s="9"/>
    </row>
    <row r="61" spans="1:14" ht="17.850000000000001" customHeight="1" x14ac:dyDescent="0.2">
      <c r="A61" s="12">
        <v>1</v>
      </c>
      <c r="B61" s="82" t="s">
        <v>62</v>
      </c>
      <c r="C61" s="114"/>
      <c r="D61" s="114"/>
      <c r="E61" s="114"/>
      <c r="F61" s="114"/>
      <c r="G61" s="114"/>
      <c r="H61" s="83"/>
      <c r="I61" s="9"/>
      <c r="J61" s="9"/>
      <c r="K61" s="9"/>
    </row>
    <row r="62" spans="1:14" ht="17.850000000000001" customHeight="1" x14ac:dyDescent="0.2">
      <c r="A62" s="12">
        <v>2</v>
      </c>
      <c r="B62" s="82" t="s">
        <v>63</v>
      </c>
      <c r="C62" s="114"/>
      <c r="D62" s="114"/>
      <c r="E62" s="114"/>
      <c r="F62" s="114"/>
      <c r="G62" s="114"/>
      <c r="H62" s="83"/>
      <c r="I62" s="9"/>
      <c r="J62" s="9"/>
      <c r="K62" s="9"/>
    </row>
    <row r="63" spans="1:14" ht="17.850000000000001" customHeight="1" x14ac:dyDescent="0.2">
      <c r="A63" s="12">
        <v>3</v>
      </c>
      <c r="B63" s="82" t="s">
        <v>64</v>
      </c>
      <c r="C63" s="114"/>
      <c r="D63" s="114"/>
      <c r="E63" s="114"/>
      <c r="F63" s="114"/>
      <c r="G63" s="114"/>
      <c r="H63" s="83"/>
      <c r="I63" s="9"/>
      <c r="J63" s="9"/>
      <c r="K63" s="9"/>
      <c r="L63" s="13"/>
      <c r="M63" s="13"/>
      <c r="N63" s="13"/>
    </row>
    <row r="64" spans="1:14" ht="17.850000000000001" customHeight="1" x14ac:dyDescent="0.2">
      <c r="A64" s="12">
        <v>4</v>
      </c>
      <c r="B64" s="82" t="s">
        <v>65</v>
      </c>
      <c r="C64" s="114"/>
      <c r="D64" s="114"/>
      <c r="E64" s="114"/>
      <c r="F64" s="114"/>
      <c r="G64" s="114"/>
      <c r="H64" s="83"/>
      <c r="I64" s="9"/>
      <c r="J64" s="9"/>
      <c r="K64" s="9"/>
      <c r="L64" s="13"/>
      <c r="M64" s="13"/>
      <c r="N64" s="13"/>
    </row>
    <row r="65" spans="1:20" ht="17.850000000000001" customHeight="1" x14ac:dyDescent="0.2">
      <c r="A65" s="12">
        <v>5</v>
      </c>
      <c r="B65" s="82" t="s">
        <v>66</v>
      </c>
      <c r="C65" s="114"/>
      <c r="D65" s="114"/>
      <c r="E65" s="114"/>
      <c r="F65" s="114"/>
      <c r="G65" s="114"/>
      <c r="H65" s="83"/>
      <c r="I65" s="9"/>
      <c r="J65" s="9"/>
      <c r="K65" s="9"/>
      <c r="L65" s="13"/>
    </row>
    <row r="66" spans="1:20" ht="9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13"/>
    </row>
    <row r="67" spans="1:20" ht="21.75" customHeight="1" x14ac:dyDescent="0.2">
      <c r="A67" s="113" t="s">
        <v>67</v>
      </c>
      <c r="B67" s="113"/>
      <c r="C67" s="113"/>
      <c r="D67" s="113"/>
      <c r="E67" s="113"/>
      <c r="F67" s="113"/>
      <c r="G67" s="113"/>
      <c r="H67" s="113"/>
      <c r="I67" s="9"/>
      <c r="J67" s="9"/>
      <c r="K67" s="9"/>
      <c r="L67" s="13"/>
    </row>
    <row r="68" spans="1:20" ht="14.25" customHeight="1" x14ac:dyDescent="0.2">
      <c r="A68" s="116" t="s">
        <v>68</v>
      </c>
      <c r="B68" s="116"/>
      <c r="C68" s="116"/>
      <c r="D68" s="116"/>
      <c r="E68" s="116"/>
      <c r="F68" s="116"/>
      <c r="G68" s="116"/>
      <c r="H68" s="116"/>
      <c r="I68" s="116"/>
      <c r="J68" s="4"/>
      <c r="K68" s="4"/>
    </row>
    <row r="69" spans="1:20" s="17" customFormat="1" ht="27.2" customHeight="1" x14ac:dyDescent="0.2">
      <c r="A69" s="14" t="s">
        <v>54</v>
      </c>
      <c r="B69" s="108" t="s">
        <v>69</v>
      </c>
      <c r="C69" s="108"/>
      <c r="D69" s="108" t="s">
        <v>70</v>
      </c>
      <c r="E69" s="108"/>
      <c r="F69" s="108" t="s">
        <v>71</v>
      </c>
      <c r="G69" s="108"/>
      <c r="H69" s="108" t="s">
        <v>72</v>
      </c>
      <c r="I69" s="108"/>
      <c r="J69" s="15"/>
      <c r="K69" s="16"/>
    </row>
    <row r="70" spans="1:20" ht="15.75" x14ac:dyDescent="0.2">
      <c r="A70" s="18">
        <v>1</v>
      </c>
      <c r="B70" s="109">
        <v>2</v>
      </c>
      <c r="C70" s="109"/>
      <c r="D70" s="109">
        <v>3</v>
      </c>
      <c r="E70" s="109"/>
      <c r="F70" s="109">
        <v>4</v>
      </c>
      <c r="G70" s="109"/>
      <c r="H70" s="109">
        <v>5</v>
      </c>
      <c r="I70" s="109"/>
      <c r="J70" s="19"/>
      <c r="K70" s="9"/>
      <c r="L70" s="20"/>
    </row>
    <row r="71" spans="1:20" ht="17.850000000000001" customHeight="1" x14ac:dyDescent="0.2">
      <c r="A71" s="21">
        <v>1</v>
      </c>
      <c r="B71" s="59" t="s">
        <v>73</v>
      </c>
      <c r="C71" s="59"/>
      <c r="D71" s="120">
        <f>509781632+45292804+797817+1254274+(-9400000+3333100+3090+338821.61+110000)+(77750-79000-130000-1400)</f>
        <v>551378888.61000001</v>
      </c>
      <c r="E71" s="120"/>
      <c r="F71" s="121">
        <f>34169700+(626500-31099)+308080-315038+98529+12300+(114768)</f>
        <v>34983740</v>
      </c>
      <c r="G71" s="121"/>
      <c r="H71" s="120">
        <f>SUM(D71:G71)</f>
        <v>586362628.61000001</v>
      </c>
      <c r="I71" s="120"/>
      <c r="J71" s="22"/>
      <c r="K71" s="9"/>
      <c r="M71" s="13"/>
    </row>
    <row r="72" spans="1:20" ht="22.5" customHeight="1" x14ac:dyDescent="0.2">
      <c r="A72" s="21">
        <v>2</v>
      </c>
      <c r="B72" s="59" t="s">
        <v>74</v>
      </c>
      <c r="C72" s="59"/>
      <c r="D72" s="120">
        <f>41482400-92227.16+1505133</f>
        <v>42895305.840000004</v>
      </c>
      <c r="E72" s="120"/>
      <c r="F72" s="121">
        <f>59970190-626500-308080-98529-37820</f>
        <v>58899261</v>
      </c>
      <c r="G72" s="121"/>
      <c r="H72" s="120">
        <f t="shared" ref="H72:H75" si="0">SUM(D72:G72)</f>
        <v>101794566.84</v>
      </c>
      <c r="I72" s="120"/>
      <c r="J72" s="22"/>
      <c r="K72" s="9"/>
      <c r="L72" s="23"/>
      <c r="M72" s="13"/>
    </row>
    <row r="73" spans="1:20" ht="22.5" customHeight="1" x14ac:dyDescent="0.2">
      <c r="A73" s="21">
        <v>3</v>
      </c>
      <c r="B73" s="59" t="s">
        <v>75</v>
      </c>
      <c r="C73" s="59"/>
      <c r="D73" s="120">
        <v>100000</v>
      </c>
      <c r="E73" s="120"/>
      <c r="F73" s="121">
        <v>0</v>
      </c>
      <c r="G73" s="121"/>
      <c r="H73" s="120">
        <f t="shared" si="0"/>
        <v>100000</v>
      </c>
      <c r="I73" s="120"/>
      <c r="J73" s="22"/>
      <c r="K73" s="9"/>
      <c r="L73" s="13"/>
      <c r="M73" s="13"/>
    </row>
    <row r="74" spans="1:20" ht="26.45" customHeight="1" x14ac:dyDescent="0.2">
      <c r="A74" s="21">
        <v>4</v>
      </c>
      <c r="B74" s="73" t="s">
        <v>76</v>
      </c>
      <c r="C74" s="73"/>
      <c r="D74" s="120">
        <v>0</v>
      </c>
      <c r="E74" s="120"/>
      <c r="F74" s="121">
        <v>100000</v>
      </c>
      <c r="G74" s="121"/>
      <c r="H74" s="120">
        <f t="shared" ref="H74" si="1">SUM(D74:G74)</f>
        <v>100000</v>
      </c>
      <c r="I74" s="120"/>
      <c r="J74" s="22"/>
      <c r="K74" s="9"/>
      <c r="L74" s="13"/>
      <c r="M74" s="13"/>
    </row>
    <row r="75" spans="1:20" ht="34.5" customHeight="1" x14ac:dyDescent="0.2">
      <c r="A75" s="21">
        <v>5</v>
      </c>
      <c r="B75" s="59" t="s">
        <v>77</v>
      </c>
      <c r="C75" s="59"/>
      <c r="D75" s="121">
        <v>0</v>
      </c>
      <c r="E75" s="121"/>
      <c r="F75" s="121">
        <f>2046780+60000+31099+315038+(14768+100000)+27516.02-(14768+100000)+44016</f>
        <v>2524449.02</v>
      </c>
      <c r="G75" s="121"/>
      <c r="H75" s="120">
        <f t="shared" si="0"/>
        <v>2524449.02</v>
      </c>
      <c r="I75" s="120"/>
      <c r="J75" s="22"/>
      <c r="K75" s="9"/>
      <c r="L75" s="23"/>
      <c r="M75" s="23"/>
      <c r="N75" s="13"/>
      <c r="O75" s="118"/>
      <c r="P75" s="118"/>
      <c r="Q75" s="118"/>
      <c r="R75" s="118"/>
      <c r="S75" s="118"/>
      <c r="T75" s="118"/>
    </row>
    <row r="76" spans="1:20" ht="21.2" customHeight="1" x14ac:dyDescent="0.2">
      <c r="A76" s="119" t="s">
        <v>78</v>
      </c>
      <c r="B76" s="119"/>
      <c r="C76" s="119"/>
      <c r="D76" s="120">
        <f>SUM(D71:D75)</f>
        <v>594374194.45000005</v>
      </c>
      <c r="E76" s="120"/>
      <c r="F76" s="121">
        <f>SUM(F71:F75)</f>
        <v>96507450.019999996</v>
      </c>
      <c r="G76" s="121"/>
      <c r="H76" s="122">
        <f>SUM(H71:H75)</f>
        <v>690881644.47000003</v>
      </c>
      <c r="I76" s="122"/>
      <c r="J76" s="9"/>
      <c r="K76" s="9"/>
      <c r="O76" s="118"/>
      <c r="P76" s="118"/>
      <c r="Q76" s="118"/>
      <c r="R76" s="118"/>
      <c r="S76" s="118"/>
      <c r="T76" s="118"/>
    </row>
    <row r="77" spans="1:20" ht="15.75" customHeight="1" x14ac:dyDescent="0.2">
      <c r="A77" s="9"/>
      <c r="B77" s="3"/>
      <c r="C77" s="9"/>
      <c r="D77" s="24"/>
      <c r="E77" s="24"/>
      <c r="F77" s="24"/>
      <c r="G77" s="24"/>
      <c r="H77" s="24"/>
      <c r="I77" s="24"/>
      <c r="J77" s="9"/>
      <c r="K77" s="9"/>
      <c r="O77" s="118"/>
      <c r="P77" s="118"/>
      <c r="Q77" s="118"/>
      <c r="R77" s="118"/>
      <c r="S77" s="118"/>
      <c r="T77" s="118"/>
    </row>
    <row r="78" spans="1:20" ht="15.75" x14ac:dyDescent="0.2">
      <c r="A78" s="113" t="s">
        <v>79</v>
      </c>
      <c r="B78" s="113"/>
      <c r="C78" s="113"/>
      <c r="D78" s="113"/>
      <c r="E78" s="113"/>
      <c r="F78" s="113"/>
      <c r="G78" s="113"/>
      <c r="H78" s="113"/>
      <c r="I78" s="9"/>
      <c r="J78" s="9"/>
      <c r="K78" s="9"/>
      <c r="O78" s="118"/>
      <c r="P78" s="118"/>
      <c r="Q78" s="118"/>
      <c r="R78" s="118"/>
      <c r="S78" s="118"/>
      <c r="T78" s="118"/>
    </row>
    <row r="79" spans="1:20" ht="16.5" customHeight="1" x14ac:dyDescent="0.2">
      <c r="A79" s="116" t="s">
        <v>68</v>
      </c>
      <c r="B79" s="116"/>
      <c r="C79" s="116"/>
      <c r="D79" s="116"/>
      <c r="E79" s="116"/>
      <c r="F79" s="116"/>
      <c r="G79" s="116"/>
      <c r="H79" s="116"/>
      <c r="I79" s="116"/>
      <c r="J79" s="4"/>
      <c r="K79" s="4"/>
      <c r="P79" s="117"/>
      <c r="Q79" s="117"/>
      <c r="R79" s="117"/>
      <c r="S79" s="117"/>
      <c r="T79" s="117"/>
    </row>
    <row r="80" spans="1:20" ht="19.7" customHeight="1" x14ac:dyDescent="0.2">
      <c r="A80" s="108" t="s">
        <v>80</v>
      </c>
      <c r="B80" s="108"/>
      <c r="C80" s="108"/>
      <c r="D80" s="108" t="s">
        <v>70</v>
      </c>
      <c r="E80" s="108"/>
      <c r="F80" s="108" t="s">
        <v>71</v>
      </c>
      <c r="G80" s="108"/>
      <c r="H80" s="108" t="s">
        <v>72</v>
      </c>
      <c r="I80" s="108"/>
      <c r="J80" s="9"/>
      <c r="K80" s="9"/>
      <c r="M80" s="13"/>
      <c r="P80" s="117"/>
      <c r="Q80" s="117"/>
      <c r="R80" s="117"/>
      <c r="S80" s="117"/>
      <c r="T80" s="117"/>
    </row>
    <row r="81" spans="1:20" ht="16.5" customHeight="1" x14ac:dyDescent="0.2">
      <c r="A81" s="109">
        <v>1</v>
      </c>
      <c r="B81" s="109"/>
      <c r="C81" s="109"/>
      <c r="D81" s="109">
        <v>2</v>
      </c>
      <c r="E81" s="109"/>
      <c r="F81" s="109">
        <v>3</v>
      </c>
      <c r="G81" s="109"/>
      <c r="H81" s="109">
        <v>4</v>
      </c>
      <c r="I81" s="109"/>
      <c r="J81" s="9"/>
      <c r="K81" s="9"/>
      <c r="P81" s="25"/>
      <c r="Q81" s="25"/>
      <c r="R81" s="25"/>
      <c r="S81" s="25"/>
      <c r="T81" s="25"/>
    </row>
    <row r="82" spans="1:20" ht="35.450000000000003" customHeight="1" x14ac:dyDescent="0.2">
      <c r="A82" s="82" t="s">
        <v>81</v>
      </c>
      <c r="B82" s="114"/>
      <c r="C82" s="83"/>
      <c r="D82" s="115">
        <f>D76-D83-D84</f>
        <v>593676222.47000003</v>
      </c>
      <c r="E82" s="115"/>
      <c r="F82" s="115">
        <f>F76-F83-F84</f>
        <v>96435454</v>
      </c>
      <c r="G82" s="115"/>
      <c r="H82" s="115">
        <f>F82+D82</f>
        <v>690111676.47000003</v>
      </c>
      <c r="I82" s="115"/>
      <c r="J82" s="9"/>
      <c r="K82" s="9"/>
      <c r="M82" s="13"/>
    </row>
    <row r="83" spans="1:20" ht="35.450000000000003" customHeight="1" x14ac:dyDescent="0.2">
      <c r="A83" s="82" t="s">
        <v>82</v>
      </c>
      <c r="B83" s="114"/>
      <c r="C83" s="83"/>
      <c r="D83" s="115">
        <f>569968+28003.98</f>
        <v>597971.98</v>
      </c>
      <c r="E83" s="115"/>
      <c r="F83" s="115">
        <f>100000-28003.98</f>
        <v>71996.02</v>
      </c>
      <c r="G83" s="115"/>
      <c r="H83" s="115">
        <f>F83+D83</f>
        <v>669968</v>
      </c>
      <c r="I83" s="115"/>
      <c r="J83" s="9"/>
      <c r="K83" s="9"/>
    </row>
    <row r="84" spans="1:20" ht="72.75" customHeight="1" x14ac:dyDescent="0.2">
      <c r="A84" s="82" t="s">
        <v>83</v>
      </c>
      <c r="B84" s="114"/>
      <c r="C84" s="83"/>
      <c r="D84" s="115">
        <v>100000</v>
      </c>
      <c r="E84" s="115"/>
      <c r="F84" s="115">
        <v>0</v>
      </c>
      <c r="G84" s="115"/>
      <c r="H84" s="115">
        <f>F84+D84</f>
        <v>100000</v>
      </c>
      <c r="I84" s="115"/>
      <c r="J84" s="9"/>
      <c r="K84" s="9"/>
    </row>
    <row r="85" spans="1:20" ht="24.4" customHeight="1" x14ac:dyDescent="0.2">
      <c r="A85" s="110" t="s">
        <v>78</v>
      </c>
      <c r="B85" s="111"/>
      <c r="C85" s="111"/>
      <c r="D85" s="112">
        <f>SUM(D82:D84)</f>
        <v>594374194.45000005</v>
      </c>
      <c r="E85" s="112"/>
      <c r="F85" s="112">
        <f>SUM(F82:F84)</f>
        <v>96507450.019999996</v>
      </c>
      <c r="G85" s="112"/>
      <c r="H85" s="112">
        <f>SUM(H82:H84)</f>
        <v>690881644.47000003</v>
      </c>
      <c r="I85" s="112"/>
      <c r="J85" s="9"/>
      <c r="K85" s="9"/>
    </row>
    <row r="86" spans="1:20" ht="15.75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20" ht="24.4" customHeight="1" x14ac:dyDescent="0.2">
      <c r="A87" s="113" t="s">
        <v>84</v>
      </c>
      <c r="B87" s="113"/>
      <c r="C87" s="113"/>
      <c r="D87" s="113"/>
      <c r="E87" s="113"/>
      <c r="F87" s="113"/>
      <c r="G87" s="113"/>
      <c r="H87" s="113"/>
      <c r="I87" s="9"/>
      <c r="J87" s="9"/>
      <c r="K87" s="9"/>
    </row>
    <row r="88" spans="1:20" ht="42.2" customHeight="1" x14ac:dyDescent="0.2">
      <c r="A88" s="14" t="s">
        <v>54</v>
      </c>
      <c r="B88" s="14" t="s">
        <v>85</v>
      </c>
      <c r="C88" s="14" t="s">
        <v>86</v>
      </c>
      <c r="D88" s="108" t="s">
        <v>87</v>
      </c>
      <c r="E88" s="108"/>
      <c r="F88" s="108" t="s">
        <v>70</v>
      </c>
      <c r="G88" s="108"/>
      <c r="H88" s="108" t="s">
        <v>71</v>
      </c>
      <c r="I88" s="108"/>
      <c r="J88" s="108" t="s">
        <v>72</v>
      </c>
      <c r="K88" s="108"/>
    </row>
    <row r="89" spans="1:20" s="17" customFormat="1" ht="21.95" customHeight="1" x14ac:dyDescent="0.2">
      <c r="A89" s="18">
        <v>1</v>
      </c>
      <c r="B89" s="18">
        <v>2</v>
      </c>
      <c r="C89" s="18">
        <v>3</v>
      </c>
      <c r="D89" s="109">
        <v>4</v>
      </c>
      <c r="E89" s="109"/>
      <c r="F89" s="109">
        <v>5</v>
      </c>
      <c r="G89" s="109"/>
      <c r="H89" s="109">
        <v>6</v>
      </c>
      <c r="I89" s="109"/>
      <c r="J89" s="109">
        <v>7</v>
      </c>
      <c r="K89" s="107"/>
    </row>
    <row r="90" spans="1:20" ht="21.75" customHeight="1" x14ac:dyDescent="0.2">
      <c r="A90" s="21">
        <v>1</v>
      </c>
      <c r="B90" s="26" t="s">
        <v>88</v>
      </c>
      <c r="C90" s="27"/>
      <c r="D90" s="107"/>
      <c r="E90" s="107"/>
      <c r="F90" s="107"/>
      <c r="G90" s="107"/>
      <c r="H90" s="107"/>
      <c r="I90" s="107"/>
      <c r="J90" s="107"/>
      <c r="K90" s="107"/>
    </row>
    <row r="91" spans="1:20" ht="31.35" customHeight="1" x14ac:dyDescent="0.2">
      <c r="A91" s="28"/>
      <c r="B91" s="29" t="s">
        <v>89</v>
      </c>
      <c r="C91" s="29" t="s">
        <v>90</v>
      </c>
      <c r="D91" s="59" t="s">
        <v>91</v>
      </c>
      <c r="E91" s="59"/>
      <c r="F91" s="106">
        <v>59</v>
      </c>
      <c r="G91" s="106"/>
      <c r="H91" s="107"/>
      <c r="I91" s="107"/>
      <c r="J91" s="106">
        <v>59</v>
      </c>
      <c r="K91" s="106"/>
    </row>
    <row r="92" spans="1:20" ht="20.45" customHeight="1" x14ac:dyDescent="0.2">
      <c r="A92" s="28"/>
      <c r="B92" s="29" t="s">
        <v>92</v>
      </c>
      <c r="C92" s="29" t="s">
        <v>90</v>
      </c>
      <c r="D92" s="59" t="s">
        <v>91</v>
      </c>
      <c r="E92" s="59"/>
      <c r="F92" s="106">
        <v>441</v>
      </c>
      <c r="G92" s="106"/>
      <c r="H92" s="107"/>
      <c r="I92" s="107"/>
      <c r="J92" s="106">
        <f t="shared" ref="J92:J130" si="2">F92+H92</f>
        <v>441</v>
      </c>
      <c r="K92" s="106"/>
    </row>
    <row r="93" spans="1:20" ht="35.450000000000003" customHeight="1" x14ac:dyDescent="0.2">
      <c r="A93" s="30"/>
      <c r="B93" s="29" t="s">
        <v>93</v>
      </c>
      <c r="C93" s="29" t="s">
        <v>90</v>
      </c>
      <c r="D93" s="59" t="s">
        <v>94</v>
      </c>
      <c r="E93" s="59"/>
      <c r="F93" s="79">
        <v>2933.59</v>
      </c>
      <c r="G93" s="79"/>
      <c r="H93" s="79">
        <v>119.863</v>
      </c>
      <c r="I93" s="79"/>
      <c r="J93" s="79">
        <f>F93+H93</f>
        <v>3053.453</v>
      </c>
      <c r="K93" s="81"/>
    </row>
    <row r="94" spans="1:20" ht="22.5" customHeight="1" x14ac:dyDescent="0.2">
      <c r="A94" s="30"/>
      <c r="B94" s="29" t="s">
        <v>95</v>
      </c>
      <c r="C94" s="29" t="s">
        <v>90</v>
      </c>
      <c r="D94" s="59" t="s">
        <v>94</v>
      </c>
      <c r="E94" s="59"/>
      <c r="F94" s="79">
        <v>1462.86</v>
      </c>
      <c r="G94" s="79"/>
      <c r="H94" s="79">
        <v>118.863</v>
      </c>
      <c r="I94" s="79"/>
      <c r="J94" s="79">
        <f t="shared" si="2"/>
        <v>1581.723</v>
      </c>
      <c r="K94" s="81"/>
    </row>
    <row r="95" spans="1:20" ht="21.2" customHeight="1" x14ac:dyDescent="0.2">
      <c r="A95" s="30"/>
      <c r="B95" s="31" t="s">
        <v>96</v>
      </c>
      <c r="C95" s="29" t="s">
        <v>90</v>
      </c>
      <c r="D95" s="59" t="s">
        <v>94</v>
      </c>
      <c r="E95" s="59"/>
      <c r="F95" s="79">
        <v>232.5</v>
      </c>
      <c r="G95" s="79"/>
      <c r="H95" s="79"/>
      <c r="I95" s="79"/>
      <c r="J95" s="79">
        <f t="shared" si="2"/>
        <v>232.5</v>
      </c>
      <c r="K95" s="81"/>
    </row>
    <row r="96" spans="1:20" ht="20.45" customHeight="1" x14ac:dyDescent="0.2">
      <c r="A96" s="30"/>
      <c r="B96" s="29" t="s">
        <v>97</v>
      </c>
      <c r="C96" s="29" t="s">
        <v>90</v>
      </c>
      <c r="D96" s="59" t="s">
        <v>94</v>
      </c>
      <c r="E96" s="59"/>
      <c r="F96" s="79">
        <v>1238.23</v>
      </c>
      <c r="G96" s="79"/>
      <c r="H96" s="79">
        <v>1</v>
      </c>
      <c r="I96" s="79"/>
      <c r="J96" s="79">
        <f t="shared" si="2"/>
        <v>1239.23</v>
      </c>
      <c r="K96" s="81"/>
    </row>
    <row r="97" spans="1:14" ht="51.75" customHeight="1" x14ac:dyDescent="0.2">
      <c r="A97" s="32"/>
      <c r="B97" s="33" t="s">
        <v>98</v>
      </c>
      <c r="C97" s="29" t="s">
        <v>99</v>
      </c>
      <c r="D97" s="59" t="s">
        <v>100</v>
      </c>
      <c r="E97" s="59"/>
      <c r="F97" s="79">
        <v>100000</v>
      </c>
      <c r="G97" s="79"/>
      <c r="H97" s="79"/>
      <c r="I97" s="79"/>
      <c r="J97" s="79">
        <f t="shared" si="2"/>
        <v>100000</v>
      </c>
      <c r="K97" s="81"/>
    </row>
    <row r="98" spans="1:14" ht="22.7" customHeight="1" x14ac:dyDescent="0.2">
      <c r="A98" s="28">
        <v>2</v>
      </c>
      <c r="B98" s="34" t="s">
        <v>101</v>
      </c>
      <c r="C98" s="29"/>
      <c r="D98" s="59"/>
      <c r="E98" s="59"/>
      <c r="F98" s="71"/>
      <c r="G98" s="71"/>
      <c r="H98" s="72"/>
      <c r="I98" s="72"/>
      <c r="J98" s="104"/>
      <c r="K98" s="105"/>
      <c r="L98" s="35"/>
    </row>
    <row r="99" spans="1:14" s="36" customFormat="1" ht="38.1" customHeight="1" x14ac:dyDescent="0.2">
      <c r="A99" s="30"/>
      <c r="B99" s="29" t="s">
        <v>102</v>
      </c>
      <c r="C99" s="29" t="s">
        <v>103</v>
      </c>
      <c r="D99" s="59" t="s">
        <v>104</v>
      </c>
      <c r="E99" s="59"/>
      <c r="F99" s="66">
        <f>11244</f>
        <v>11244</v>
      </c>
      <c r="G99" s="66"/>
      <c r="H99" s="103"/>
      <c r="I99" s="103"/>
      <c r="J99" s="66">
        <f t="shared" ref="J99:J104" si="3">F99+H99</f>
        <v>11244</v>
      </c>
      <c r="K99" s="69"/>
      <c r="M99" s="37"/>
    </row>
    <row r="100" spans="1:14" ht="40.700000000000003" customHeight="1" x14ac:dyDescent="0.2">
      <c r="A100" s="28"/>
      <c r="B100" s="38" t="s">
        <v>105</v>
      </c>
      <c r="C100" s="29" t="s">
        <v>103</v>
      </c>
      <c r="D100" s="82" t="s">
        <v>91</v>
      </c>
      <c r="E100" s="83"/>
      <c r="F100" s="69">
        <f>7639-118</f>
        <v>7521</v>
      </c>
      <c r="G100" s="70"/>
      <c r="H100" s="101"/>
      <c r="I100" s="102"/>
      <c r="J100" s="69">
        <f t="shared" si="3"/>
        <v>7521</v>
      </c>
      <c r="K100" s="86"/>
    </row>
    <row r="101" spans="1:14" ht="40.700000000000003" customHeight="1" x14ac:dyDescent="0.2">
      <c r="A101" s="28"/>
      <c r="B101" s="38" t="s">
        <v>106</v>
      </c>
      <c r="C101" s="29" t="s">
        <v>103</v>
      </c>
      <c r="D101" s="82" t="s">
        <v>107</v>
      </c>
      <c r="E101" s="83"/>
      <c r="F101" s="69">
        <v>243</v>
      </c>
      <c r="G101" s="70"/>
      <c r="H101" s="101"/>
      <c r="I101" s="102"/>
      <c r="J101" s="69">
        <f t="shared" si="3"/>
        <v>243</v>
      </c>
      <c r="K101" s="86"/>
    </row>
    <row r="102" spans="1:14" ht="27.2" customHeight="1" x14ac:dyDescent="0.2">
      <c r="A102" s="28"/>
      <c r="B102" s="38" t="s">
        <v>108</v>
      </c>
      <c r="C102" s="29" t="s">
        <v>103</v>
      </c>
      <c r="D102" s="82" t="s">
        <v>91</v>
      </c>
      <c r="E102" s="83"/>
      <c r="F102" s="69">
        <f>3803-80</f>
        <v>3723</v>
      </c>
      <c r="G102" s="70"/>
      <c r="H102" s="101"/>
      <c r="I102" s="102"/>
      <c r="J102" s="69">
        <f t="shared" si="3"/>
        <v>3723</v>
      </c>
      <c r="K102" s="86"/>
      <c r="N102" s="40"/>
    </row>
    <row r="103" spans="1:14" ht="22.5" customHeight="1" x14ac:dyDescent="0.2">
      <c r="A103" s="28"/>
      <c r="B103" s="38" t="s">
        <v>106</v>
      </c>
      <c r="C103" s="29" t="s">
        <v>103</v>
      </c>
      <c r="D103" s="82" t="s">
        <v>107</v>
      </c>
      <c r="E103" s="83"/>
      <c r="F103" s="69">
        <v>153</v>
      </c>
      <c r="G103" s="70"/>
      <c r="H103" s="101"/>
      <c r="I103" s="102"/>
      <c r="J103" s="69">
        <f t="shared" si="3"/>
        <v>153</v>
      </c>
      <c r="K103" s="86"/>
      <c r="N103" s="40"/>
    </row>
    <row r="104" spans="1:14" ht="40.700000000000003" customHeight="1" x14ac:dyDescent="0.2">
      <c r="A104" s="28"/>
      <c r="B104" s="29" t="s">
        <v>110</v>
      </c>
      <c r="C104" s="29" t="s">
        <v>111</v>
      </c>
      <c r="D104" s="82" t="s">
        <v>100</v>
      </c>
      <c r="E104" s="83"/>
      <c r="F104" s="69">
        <f>197+55</f>
        <v>252</v>
      </c>
      <c r="G104" s="70"/>
      <c r="H104" s="64"/>
      <c r="I104" s="65"/>
      <c r="J104" s="69">
        <f t="shared" si="3"/>
        <v>252</v>
      </c>
      <c r="K104" s="86"/>
    </row>
    <row r="105" spans="1:14" ht="27.2" customHeight="1" x14ac:dyDescent="0.2">
      <c r="A105" s="28"/>
      <c r="B105" s="29" t="s">
        <v>112</v>
      </c>
      <c r="C105" s="29" t="s">
        <v>99</v>
      </c>
      <c r="D105" s="82" t="s">
        <v>100</v>
      </c>
      <c r="E105" s="83"/>
      <c r="F105" s="95">
        <v>21.6</v>
      </c>
      <c r="G105" s="96"/>
      <c r="H105" s="95">
        <v>32.4</v>
      </c>
      <c r="I105" s="96"/>
      <c r="J105" s="99">
        <f>F105+H105</f>
        <v>54</v>
      </c>
      <c r="K105" s="100"/>
      <c r="N105" s="40"/>
    </row>
    <row r="106" spans="1:14" ht="30.6" customHeight="1" x14ac:dyDescent="0.2">
      <c r="A106" s="28"/>
      <c r="B106" s="29" t="s">
        <v>113</v>
      </c>
      <c r="C106" s="29" t="s">
        <v>99</v>
      </c>
      <c r="D106" s="82" t="s">
        <v>100</v>
      </c>
      <c r="E106" s="83"/>
      <c r="F106" s="95">
        <v>23.76</v>
      </c>
      <c r="G106" s="96"/>
      <c r="H106" s="95">
        <v>35.64</v>
      </c>
      <c r="I106" s="96"/>
      <c r="J106" s="99">
        <f>F106+H106</f>
        <v>59.400000000000006</v>
      </c>
      <c r="K106" s="100"/>
    </row>
    <row r="107" spans="1:14" ht="32.65" customHeight="1" x14ac:dyDescent="0.2">
      <c r="A107" s="41"/>
      <c r="B107" s="39" t="s">
        <v>114</v>
      </c>
      <c r="C107" s="39" t="s">
        <v>90</v>
      </c>
      <c r="D107" s="90" t="s">
        <v>115</v>
      </c>
      <c r="E107" s="91"/>
      <c r="F107" s="95"/>
      <c r="G107" s="96"/>
      <c r="H107" s="97">
        <v>1</v>
      </c>
      <c r="I107" s="98"/>
      <c r="J107" s="69">
        <f>F107+H107</f>
        <v>1</v>
      </c>
      <c r="K107" s="86"/>
    </row>
    <row r="108" spans="1:14" ht="33.4" customHeight="1" x14ac:dyDescent="0.2">
      <c r="A108" s="41"/>
      <c r="B108" s="39" t="s">
        <v>109</v>
      </c>
      <c r="C108" s="39" t="s">
        <v>90</v>
      </c>
      <c r="D108" s="90" t="s">
        <v>116</v>
      </c>
      <c r="E108" s="91"/>
      <c r="F108" s="84">
        <v>2</v>
      </c>
      <c r="G108" s="85"/>
      <c r="H108" s="92">
        <v>1</v>
      </c>
      <c r="I108" s="93"/>
      <c r="J108" s="92">
        <v>2</v>
      </c>
      <c r="K108" s="94"/>
    </row>
    <row r="109" spans="1:14" ht="92.45" customHeight="1" x14ac:dyDescent="0.2">
      <c r="A109" s="41"/>
      <c r="B109" s="39" t="s">
        <v>117</v>
      </c>
      <c r="C109" s="39" t="s">
        <v>90</v>
      </c>
      <c r="D109" s="90" t="s">
        <v>118</v>
      </c>
      <c r="E109" s="91"/>
      <c r="F109" s="84">
        <v>18</v>
      </c>
      <c r="G109" s="85"/>
      <c r="H109" s="92"/>
      <c r="I109" s="93"/>
      <c r="J109" s="92">
        <f>F109+H109</f>
        <v>18</v>
      </c>
      <c r="K109" s="94"/>
      <c r="L109" s="37"/>
    </row>
    <row r="110" spans="1:14" ht="73.349999999999994" customHeight="1" x14ac:dyDescent="0.2">
      <c r="A110" s="41"/>
      <c r="B110" s="39" t="s">
        <v>119</v>
      </c>
      <c r="C110" s="39" t="s">
        <v>90</v>
      </c>
      <c r="D110" s="90" t="s">
        <v>120</v>
      </c>
      <c r="E110" s="91"/>
      <c r="F110" s="84">
        <v>10</v>
      </c>
      <c r="G110" s="85"/>
      <c r="H110" s="92"/>
      <c r="I110" s="93"/>
      <c r="J110" s="92">
        <f>F110+H110</f>
        <v>10</v>
      </c>
      <c r="K110" s="94"/>
    </row>
    <row r="111" spans="1:14" s="36" customFormat="1" ht="69.95" customHeight="1" x14ac:dyDescent="0.2">
      <c r="A111" s="30"/>
      <c r="B111" s="29" t="s">
        <v>121</v>
      </c>
      <c r="C111" s="29" t="s">
        <v>90</v>
      </c>
      <c r="D111" s="82" t="s">
        <v>122</v>
      </c>
      <c r="E111" s="83"/>
      <c r="F111" s="84">
        <v>6</v>
      </c>
      <c r="G111" s="85"/>
      <c r="H111" s="69"/>
      <c r="I111" s="70"/>
      <c r="J111" s="69">
        <f>H111+F111</f>
        <v>6</v>
      </c>
      <c r="K111" s="86"/>
    </row>
    <row r="112" spans="1:14" s="36" customFormat="1" ht="49.7" customHeight="1" x14ac:dyDescent="0.2">
      <c r="A112" s="32"/>
      <c r="B112" s="29" t="s">
        <v>123</v>
      </c>
      <c r="C112" s="29" t="s">
        <v>124</v>
      </c>
      <c r="D112" s="82" t="s">
        <v>100</v>
      </c>
      <c r="E112" s="83"/>
      <c r="F112" s="87">
        <v>1923</v>
      </c>
      <c r="G112" s="88"/>
      <c r="H112" s="64"/>
      <c r="I112" s="65"/>
      <c r="J112" s="64">
        <f>H112+F112</f>
        <v>1923</v>
      </c>
      <c r="K112" s="89"/>
    </row>
    <row r="113" spans="1:13" ht="15.6" customHeight="1" x14ac:dyDescent="0.2">
      <c r="A113" s="32">
        <v>3</v>
      </c>
      <c r="B113" s="26" t="s">
        <v>125</v>
      </c>
      <c r="C113" s="29"/>
      <c r="D113" s="59"/>
      <c r="E113" s="59"/>
      <c r="F113" s="79"/>
      <c r="G113" s="79"/>
      <c r="H113" s="79"/>
      <c r="I113" s="79"/>
      <c r="J113" s="79"/>
      <c r="K113" s="81"/>
    </row>
    <row r="114" spans="1:13" s="36" customFormat="1" ht="33.4" customHeight="1" x14ac:dyDescent="0.2">
      <c r="A114" s="32"/>
      <c r="B114" s="29" t="s">
        <v>126</v>
      </c>
      <c r="C114" s="29" t="s">
        <v>99</v>
      </c>
      <c r="D114" s="59" t="s">
        <v>100</v>
      </c>
      <c r="E114" s="59"/>
      <c r="F114" s="79">
        <f>ROUND((D76-D84)/F99,2)</f>
        <v>52852.56</v>
      </c>
      <c r="G114" s="79"/>
      <c r="H114" s="78">
        <f>ROUND(F85/F99,2)</f>
        <v>8583.02</v>
      </c>
      <c r="I114" s="78"/>
      <c r="J114" s="79">
        <f>ROUND(F114+H114,2)</f>
        <v>61435.58</v>
      </c>
      <c r="K114" s="81"/>
      <c r="L114" s="80"/>
      <c r="M114" s="80"/>
    </row>
    <row r="115" spans="1:13" ht="36" customHeight="1" x14ac:dyDescent="0.2">
      <c r="A115" s="32"/>
      <c r="B115" s="29" t="s">
        <v>127</v>
      </c>
      <c r="C115" s="29" t="s">
        <v>103</v>
      </c>
      <c r="D115" s="59" t="s">
        <v>100</v>
      </c>
      <c r="E115" s="59"/>
      <c r="F115" s="66">
        <f>ROUND(F99/F94,0)</f>
        <v>8</v>
      </c>
      <c r="G115" s="66"/>
      <c r="H115" s="60"/>
      <c r="I115" s="60"/>
      <c r="J115" s="60">
        <f t="shared" ref="J115:J122" si="4">F115+H115</f>
        <v>8</v>
      </c>
      <c r="K115" s="67"/>
    </row>
    <row r="116" spans="1:13" ht="34.700000000000003" customHeight="1" x14ac:dyDescent="0.2">
      <c r="A116" s="32"/>
      <c r="B116" s="29" t="s">
        <v>128</v>
      </c>
      <c r="C116" s="29" t="s">
        <v>103</v>
      </c>
      <c r="D116" s="59" t="s">
        <v>100</v>
      </c>
      <c r="E116" s="59"/>
      <c r="F116" s="66">
        <f>ROUND(F99/F93,0)</f>
        <v>4</v>
      </c>
      <c r="G116" s="66"/>
      <c r="H116" s="60"/>
      <c r="I116" s="60"/>
      <c r="J116" s="60">
        <f t="shared" si="4"/>
        <v>4</v>
      </c>
      <c r="K116" s="60"/>
    </row>
    <row r="117" spans="1:13" ht="34.700000000000003" customHeight="1" x14ac:dyDescent="0.2">
      <c r="A117" s="32"/>
      <c r="B117" s="29" t="s">
        <v>129</v>
      </c>
      <c r="C117" s="29" t="s">
        <v>111</v>
      </c>
      <c r="D117" s="59" t="s">
        <v>100</v>
      </c>
      <c r="E117" s="59"/>
      <c r="F117" s="66">
        <f>F99*F104</f>
        <v>2833488</v>
      </c>
      <c r="G117" s="66"/>
      <c r="H117" s="60"/>
      <c r="I117" s="60"/>
      <c r="J117" s="60">
        <f t="shared" si="4"/>
        <v>2833488</v>
      </c>
      <c r="K117" s="60"/>
    </row>
    <row r="118" spans="1:13" ht="40.15" customHeight="1" x14ac:dyDescent="0.2">
      <c r="A118" s="42"/>
      <c r="B118" s="39" t="s">
        <v>130</v>
      </c>
      <c r="C118" s="39" t="s">
        <v>99</v>
      </c>
      <c r="D118" s="59" t="s">
        <v>100</v>
      </c>
      <c r="E118" s="59"/>
      <c r="F118" s="66"/>
      <c r="G118" s="66"/>
      <c r="H118" s="79">
        <v>100000</v>
      </c>
      <c r="I118" s="79"/>
      <c r="J118" s="79">
        <f t="shared" si="4"/>
        <v>100000</v>
      </c>
      <c r="K118" s="79"/>
    </row>
    <row r="119" spans="1:13" ht="53.65" customHeight="1" x14ac:dyDescent="0.2">
      <c r="A119" s="32"/>
      <c r="B119" s="39" t="s">
        <v>131</v>
      </c>
      <c r="C119" s="39" t="s">
        <v>99</v>
      </c>
      <c r="D119" s="59" t="s">
        <v>100</v>
      </c>
      <c r="E119" s="59"/>
      <c r="F119" s="74">
        <v>298985.99</v>
      </c>
      <c r="G119" s="75"/>
      <c r="H119" s="76">
        <f>100000-28003.98</f>
        <v>71996.02</v>
      </c>
      <c r="I119" s="77"/>
      <c r="J119" s="76">
        <v>334984</v>
      </c>
      <c r="K119" s="77"/>
    </row>
    <row r="120" spans="1:13" ht="50.25" customHeight="1" x14ac:dyDescent="0.2">
      <c r="A120" s="42"/>
      <c r="B120" s="39" t="s">
        <v>132</v>
      </c>
      <c r="C120" s="39" t="s">
        <v>99</v>
      </c>
      <c r="D120" s="73" t="s">
        <v>100</v>
      </c>
      <c r="E120" s="73"/>
      <c r="F120" s="74">
        <v>96582.78</v>
      </c>
      <c r="G120" s="75"/>
      <c r="H120" s="76"/>
      <c r="I120" s="77"/>
      <c r="J120" s="76">
        <f t="shared" ref="J120" si="5">F120+H120</f>
        <v>96582.78</v>
      </c>
      <c r="K120" s="77"/>
    </row>
    <row r="121" spans="1:13" ht="64.5" customHeight="1" x14ac:dyDescent="0.2">
      <c r="A121" s="42"/>
      <c r="B121" s="39" t="s">
        <v>133</v>
      </c>
      <c r="C121" s="39" t="s">
        <v>99</v>
      </c>
      <c r="D121" s="73" t="s">
        <v>100</v>
      </c>
      <c r="E121" s="73"/>
      <c r="F121" s="74">
        <v>126160.12</v>
      </c>
      <c r="G121" s="75"/>
      <c r="H121" s="76"/>
      <c r="I121" s="77"/>
      <c r="J121" s="76">
        <f t="shared" si="4"/>
        <v>126160.12</v>
      </c>
      <c r="K121" s="77"/>
    </row>
    <row r="122" spans="1:13" s="36" customFormat="1" ht="36" customHeight="1" x14ac:dyDescent="0.2">
      <c r="A122" s="32"/>
      <c r="B122" s="39" t="s">
        <v>134</v>
      </c>
      <c r="C122" s="29" t="s">
        <v>99</v>
      </c>
      <c r="D122" s="59" t="s">
        <v>100</v>
      </c>
      <c r="E122" s="59"/>
      <c r="F122" s="78">
        <f>100000/6</f>
        <v>16666.666666666668</v>
      </c>
      <c r="G122" s="78"/>
      <c r="H122" s="78"/>
      <c r="I122" s="78"/>
      <c r="J122" s="79">
        <f t="shared" si="4"/>
        <v>16666.666666666668</v>
      </c>
      <c r="K122" s="79"/>
    </row>
    <row r="123" spans="1:13" ht="21.75" customHeight="1" x14ac:dyDescent="0.2">
      <c r="A123" s="28">
        <v>4</v>
      </c>
      <c r="B123" s="26" t="s">
        <v>135</v>
      </c>
      <c r="C123" s="29"/>
      <c r="D123" s="59"/>
      <c r="E123" s="59"/>
      <c r="F123" s="71"/>
      <c r="G123" s="71"/>
      <c r="H123" s="72"/>
      <c r="I123" s="72"/>
      <c r="J123" s="71"/>
      <c r="K123" s="71"/>
    </row>
    <row r="124" spans="1:13" ht="41.45" customHeight="1" x14ac:dyDescent="0.2">
      <c r="A124" s="28"/>
      <c r="B124" s="29" t="s">
        <v>136</v>
      </c>
      <c r="C124" s="29" t="s">
        <v>137</v>
      </c>
      <c r="D124" s="59" t="s">
        <v>138</v>
      </c>
      <c r="E124" s="59"/>
      <c r="F124" s="60">
        <v>78</v>
      </c>
      <c r="G124" s="60"/>
      <c r="H124" s="66"/>
      <c r="I124" s="66"/>
      <c r="J124" s="60">
        <f t="shared" si="2"/>
        <v>78</v>
      </c>
      <c r="K124" s="60"/>
    </row>
    <row r="125" spans="1:13" ht="41.45" customHeight="1" x14ac:dyDescent="0.2">
      <c r="A125" s="28"/>
      <c r="B125" s="29" t="s">
        <v>139</v>
      </c>
      <c r="C125" s="29" t="s">
        <v>137</v>
      </c>
      <c r="D125" s="59" t="s">
        <v>138</v>
      </c>
      <c r="E125" s="59"/>
      <c r="F125" s="60">
        <v>89</v>
      </c>
      <c r="G125" s="60"/>
      <c r="H125" s="66"/>
      <c r="I125" s="66"/>
      <c r="J125" s="60">
        <f t="shared" si="2"/>
        <v>89</v>
      </c>
      <c r="K125" s="60"/>
    </row>
    <row r="126" spans="1:13" ht="52.35" customHeight="1" x14ac:dyDescent="0.2">
      <c r="A126" s="28"/>
      <c r="B126" s="29" t="s">
        <v>140</v>
      </c>
      <c r="C126" s="29" t="s">
        <v>137</v>
      </c>
      <c r="D126" s="59" t="s">
        <v>100</v>
      </c>
      <c r="E126" s="59"/>
      <c r="F126" s="60">
        <v>49</v>
      </c>
      <c r="G126" s="60"/>
      <c r="H126" s="66"/>
      <c r="I126" s="66"/>
      <c r="J126" s="60">
        <f t="shared" si="2"/>
        <v>49</v>
      </c>
      <c r="K126" s="60"/>
    </row>
    <row r="127" spans="1:13" ht="41.45" customHeight="1" x14ac:dyDescent="0.2">
      <c r="A127" s="28"/>
      <c r="B127" s="29" t="s">
        <v>141</v>
      </c>
      <c r="C127" s="29" t="s">
        <v>137</v>
      </c>
      <c r="D127" s="59" t="s">
        <v>138</v>
      </c>
      <c r="E127" s="59"/>
      <c r="F127" s="60">
        <v>98</v>
      </c>
      <c r="G127" s="60"/>
      <c r="H127" s="66"/>
      <c r="I127" s="66"/>
      <c r="J127" s="60">
        <f t="shared" si="2"/>
        <v>98</v>
      </c>
      <c r="K127" s="60"/>
    </row>
    <row r="128" spans="1:13" ht="41.45" customHeight="1" x14ac:dyDescent="0.2">
      <c r="A128" s="28"/>
      <c r="B128" s="29" t="s">
        <v>142</v>
      </c>
      <c r="C128" s="29" t="s">
        <v>137</v>
      </c>
      <c r="D128" s="59" t="s">
        <v>138</v>
      </c>
      <c r="E128" s="59"/>
      <c r="F128" s="67">
        <v>59</v>
      </c>
      <c r="G128" s="68"/>
      <c r="H128" s="69"/>
      <c r="I128" s="70"/>
      <c r="J128" s="60">
        <f t="shared" si="2"/>
        <v>59</v>
      </c>
      <c r="K128" s="60"/>
    </row>
    <row r="129" spans="1:14" ht="41.45" customHeight="1" x14ac:dyDescent="0.2">
      <c r="A129" s="29"/>
      <c r="B129" s="29" t="s">
        <v>143</v>
      </c>
      <c r="C129" s="29" t="s">
        <v>137</v>
      </c>
      <c r="D129" s="59" t="s">
        <v>100</v>
      </c>
      <c r="E129" s="59"/>
      <c r="F129" s="60"/>
      <c r="G129" s="60"/>
      <c r="H129" s="61">
        <v>109.1</v>
      </c>
      <c r="I129" s="61"/>
      <c r="J129" s="61">
        <f t="shared" si="2"/>
        <v>109.1</v>
      </c>
      <c r="K129" s="61"/>
    </row>
    <row r="130" spans="1:14" ht="41.45" customHeight="1" x14ac:dyDescent="0.2">
      <c r="A130" s="28"/>
      <c r="B130" s="29" t="s">
        <v>144</v>
      </c>
      <c r="C130" s="29" t="s">
        <v>137</v>
      </c>
      <c r="D130" s="59" t="s">
        <v>100</v>
      </c>
      <c r="E130" s="59"/>
      <c r="F130" s="62">
        <v>97.2</v>
      </c>
      <c r="G130" s="63"/>
      <c r="H130" s="64"/>
      <c r="I130" s="65"/>
      <c r="J130" s="61">
        <f t="shared" si="2"/>
        <v>97.2</v>
      </c>
      <c r="K130" s="61"/>
    </row>
    <row r="131" spans="1:14" ht="22.7" customHeight="1" x14ac:dyDescent="0.25">
      <c r="A131" s="56" t="s">
        <v>145</v>
      </c>
      <c r="B131" s="56"/>
      <c r="C131" s="43"/>
      <c r="D131" s="43"/>
      <c r="E131" s="43"/>
      <c r="F131" s="43"/>
      <c r="G131" s="43"/>
      <c r="H131" s="43"/>
      <c r="I131" s="43"/>
      <c r="J131" s="43"/>
      <c r="K131" s="43"/>
      <c r="L131" s="44"/>
      <c r="M131" s="44"/>
      <c r="N131" s="44"/>
    </row>
    <row r="132" spans="1:14" ht="24.75" customHeight="1" x14ac:dyDescent="0.25">
      <c r="A132" s="45"/>
      <c r="B132" s="43"/>
      <c r="C132" s="43"/>
      <c r="D132" s="43"/>
      <c r="E132" s="46"/>
      <c r="F132" s="43"/>
      <c r="G132" s="43"/>
      <c r="H132" s="57" t="s">
        <v>146</v>
      </c>
      <c r="I132" s="57"/>
      <c r="J132" s="57"/>
      <c r="K132" s="57"/>
    </row>
    <row r="133" spans="1:14" ht="53.45" customHeight="1" x14ac:dyDescent="0.25">
      <c r="A133" s="56" t="s">
        <v>147</v>
      </c>
      <c r="B133" s="56"/>
      <c r="C133" s="43"/>
      <c r="D133" s="43"/>
      <c r="E133" s="47" t="s">
        <v>148</v>
      </c>
      <c r="F133" s="48"/>
      <c r="G133" s="48"/>
      <c r="H133" s="53" t="s">
        <v>149</v>
      </c>
      <c r="I133" s="54"/>
      <c r="J133" s="54"/>
      <c r="K133" s="54"/>
    </row>
    <row r="134" spans="1:14" s="49" customFormat="1" ht="27" customHeight="1" x14ac:dyDescent="0.25">
      <c r="A134" s="56" t="s">
        <v>150</v>
      </c>
      <c r="B134" s="56"/>
      <c r="C134" s="43"/>
      <c r="D134" s="43"/>
      <c r="E134" s="43"/>
      <c r="F134" s="43"/>
      <c r="G134" s="43"/>
      <c r="H134" s="58"/>
      <c r="I134" s="58"/>
      <c r="J134" s="58"/>
      <c r="K134" s="58"/>
    </row>
    <row r="135" spans="1:14" s="49" customFormat="1" ht="18" customHeight="1" x14ac:dyDescent="0.25">
      <c r="A135" s="45"/>
      <c r="B135" s="43"/>
      <c r="C135" s="43"/>
      <c r="D135" s="43"/>
      <c r="E135" s="46"/>
      <c r="F135" s="43"/>
      <c r="G135" s="43"/>
      <c r="H135" s="52" t="s">
        <v>151</v>
      </c>
      <c r="I135" s="52"/>
      <c r="J135" s="52"/>
      <c r="K135" s="52"/>
    </row>
    <row r="136" spans="1:14" s="49" customFormat="1" ht="48.2" customHeight="1" x14ac:dyDescent="0.2">
      <c r="A136" s="45" t="s">
        <v>152</v>
      </c>
      <c r="B136" s="43"/>
      <c r="C136" s="45"/>
      <c r="D136" s="43"/>
      <c r="E136" s="47" t="s">
        <v>148</v>
      </c>
      <c r="F136" s="47"/>
      <c r="G136" s="48"/>
      <c r="H136" s="53" t="s">
        <v>149</v>
      </c>
      <c r="I136" s="54"/>
      <c r="J136" s="54"/>
      <c r="K136" s="54"/>
    </row>
    <row r="137" spans="1:14" s="49" customFormat="1" ht="20.25" customHeight="1" x14ac:dyDescent="0.2">
      <c r="A137" s="50"/>
      <c r="B137" s="55" t="s">
        <v>153</v>
      </c>
      <c r="C137" s="55"/>
      <c r="D137" s="55"/>
      <c r="E137" s="50"/>
      <c r="F137" s="50"/>
      <c r="G137" s="50"/>
      <c r="H137" s="50"/>
      <c r="I137" s="50"/>
      <c r="J137" s="50"/>
      <c r="K137" s="50"/>
    </row>
    <row r="138" spans="1:14" s="49" customFormat="1" ht="20.25" customHeight="1" x14ac:dyDescent="0.2">
      <c r="A138" s="50"/>
      <c r="B138" s="51"/>
      <c r="C138" s="50"/>
      <c r="D138" s="50"/>
      <c r="E138" s="50"/>
      <c r="F138" s="50"/>
      <c r="G138" s="50"/>
      <c r="H138" s="50"/>
      <c r="I138" s="50"/>
      <c r="J138" s="50"/>
      <c r="K138" s="50"/>
    </row>
    <row r="139" spans="1:14" s="49" customFormat="1" ht="34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</sheetData>
  <mergeCells count="321"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  <mergeCell ref="A17:J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A29:K29"/>
    <mergeCell ref="A30:K30"/>
    <mergeCell ref="A31:K31"/>
    <mergeCell ref="A32:K32"/>
    <mergeCell ref="A33:K33"/>
    <mergeCell ref="A34:K34"/>
    <mergeCell ref="A23:K23"/>
    <mergeCell ref="A24:K24"/>
    <mergeCell ref="A25:K25"/>
    <mergeCell ref="A26:K26"/>
    <mergeCell ref="A27:K27"/>
    <mergeCell ref="A28:K28"/>
    <mergeCell ref="A41:K41"/>
    <mergeCell ref="A42:K42"/>
    <mergeCell ref="A43:K43"/>
    <mergeCell ref="A44:K44"/>
    <mergeCell ref="A45:K45"/>
    <mergeCell ref="A46:K46"/>
    <mergeCell ref="A35:K35"/>
    <mergeCell ref="A36:K36"/>
    <mergeCell ref="A37:K37"/>
    <mergeCell ref="A38:K38"/>
    <mergeCell ref="A39:K39"/>
    <mergeCell ref="A40:K40"/>
    <mergeCell ref="B54:H54"/>
    <mergeCell ref="A56:K56"/>
    <mergeCell ref="A58:K58"/>
    <mergeCell ref="B60:H60"/>
    <mergeCell ref="B61:H61"/>
    <mergeCell ref="B62:H62"/>
    <mergeCell ref="A47:K47"/>
    <mergeCell ref="A48:K48"/>
    <mergeCell ref="A49:K49"/>
    <mergeCell ref="B51:H51"/>
    <mergeCell ref="B52:H52"/>
    <mergeCell ref="B53:H53"/>
    <mergeCell ref="B70:C70"/>
    <mergeCell ref="D70:E70"/>
    <mergeCell ref="F70:G70"/>
    <mergeCell ref="H70:I70"/>
    <mergeCell ref="B71:C71"/>
    <mergeCell ref="D71:E71"/>
    <mergeCell ref="F71:G71"/>
    <mergeCell ref="H71:I71"/>
    <mergeCell ref="B63:H63"/>
    <mergeCell ref="B64:H64"/>
    <mergeCell ref="B65:H65"/>
    <mergeCell ref="A67:H67"/>
    <mergeCell ref="A68:I68"/>
    <mergeCell ref="B69:C69"/>
    <mergeCell ref="D69:E69"/>
    <mergeCell ref="F69:G69"/>
    <mergeCell ref="H69:I69"/>
    <mergeCell ref="B74:C74"/>
    <mergeCell ref="D74:E74"/>
    <mergeCell ref="F74:G74"/>
    <mergeCell ref="H74:I74"/>
    <mergeCell ref="B75:C75"/>
    <mergeCell ref="D75:E75"/>
    <mergeCell ref="F75:G75"/>
    <mergeCell ref="H75:I75"/>
    <mergeCell ref="B72:C72"/>
    <mergeCell ref="D72:E72"/>
    <mergeCell ref="F72:G72"/>
    <mergeCell ref="H72:I72"/>
    <mergeCell ref="B73:C73"/>
    <mergeCell ref="D73:E73"/>
    <mergeCell ref="F73:G73"/>
    <mergeCell ref="H73:I73"/>
    <mergeCell ref="O75:P75"/>
    <mergeCell ref="Q75:R75"/>
    <mergeCell ref="S75:T75"/>
    <mergeCell ref="A76:C76"/>
    <mergeCell ref="D76:E76"/>
    <mergeCell ref="F76:G76"/>
    <mergeCell ref="H76:I76"/>
    <mergeCell ref="O76:P76"/>
    <mergeCell ref="Q76:R76"/>
    <mergeCell ref="S76:T76"/>
    <mergeCell ref="P79:T79"/>
    <mergeCell ref="A80:C80"/>
    <mergeCell ref="D80:E80"/>
    <mergeCell ref="F80:G80"/>
    <mergeCell ref="H80:I80"/>
    <mergeCell ref="P80:T80"/>
    <mergeCell ref="O77:P77"/>
    <mergeCell ref="Q77:R77"/>
    <mergeCell ref="S77:T77"/>
    <mergeCell ref="A78:H78"/>
    <mergeCell ref="O78:P78"/>
    <mergeCell ref="Q78:R78"/>
    <mergeCell ref="S78:T78"/>
    <mergeCell ref="A81:C81"/>
    <mergeCell ref="D81:E81"/>
    <mergeCell ref="F81:G81"/>
    <mergeCell ref="H81:I81"/>
    <mergeCell ref="A82:C82"/>
    <mergeCell ref="D82:E82"/>
    <mergeCell ref="F82:G82"/>
    <mergeCell ref="H82:I82"/>
    <mergeCell ref="A79:I79"/>
    <mergeCell ref="A85:C85"/>
    <mergeCell ref="D85:E85"/>
    <mergeCell ref="F85:G85"/>
    <mergeCell ref="H85:I85"/>
    <mergeCell ref="A87:H87"/>
    <mergeCell ref="D88:E88"/>
    <mergeCell ref="F88:G88"/>
    <mergeCell ref="H88:I88"/>
    <mergeCell ref="A83:C83"/>
    <mergeCell ref="D83:E83"/>
    <mergeCell ref="F83:G83"/>
    <mergeCell ref="H83:I83"/>
    <mergeCell ref="A84:C84"/>
    <mergeCell ref="D84:E84"/>
    <mergeCell ref="F84:G84"/>
    <mergeCell ref="H84:I84"/>
    <mergeCell ref="J88:K88"/>
    <mergeCell ref="D89:E89"/>
    <mergeCell ref="F89:G89"/>
    <mergeCell ref="H89:I89"/>
    <mergeCell ref="J89:K89"/>
    <mergeCell ref="D90:E90"/>
    <mergeCell ref="F90:G90"/>
    <mergeCell ref="H90:I90"/>
    <mergeCell ref="J90:K90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L114:M114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21:E121"/>
    <mergeCell ref="F121:G121"/>
    <mergeCell ref="H121:I121"/>
    <mergeCell ref="J121:K121"/>
    <mergeCell ref="D122:E122"/>
    <mergeCell ref="F122:G122"/>
    <mergeCell ref="H122:I122"/>
    <mergeCell ref="J122:K122"/>
    <mergeCell ref="D119:E119"/>
    <mergeCell ref="F119:G119"/>
    <mergeCell ref="H119:I119"/>
    <mergeCell ref="J119:K119"/>
    <mergeCell ref="D120:E120"/>
    <mergeCell ref="F120:G120"/>
    <mergeCell ref="H120:I120"/>
    <mergeCell ref="J120:K120"/>
    <mergeCell ref="D125:E125"/>
    <mergeCell ref="F125:G125"/>
    <mergeCell ref="H125:I125"/>
    <mergeCell ref="J125:K125"/>
    <mergeCell ref="D126:E126"/>
    <mergeCell ref="F126:G126"/>
    <mergeCell ref="H126:I126"/>
    <mergeCell ref="J126:K126"/>
    <mergeCell ref="D123:E123"/>
    <mergeCell ref="F123:G123"/>
    <mergeCell ref="H123:I123"/>
    <mergeCell ref="J123:K123"/>
    <mergeCell ref="D124:E124"/>
    <mergeCell ref="F124:G124"/>
    <mergeCell ref="H124:I124"/>
    <mergeCell ref="J124:K124"/>
    <mergeCell ref="D129:E129"/>
    <mergeCell ref="F129:G129"/>
    <mergeCell ref="H129:I129"/>
    <mergeCell ref="J129:K129"/>
    <mergeCell ref="D130:E130"/>
    <mergeCell ref="F130:G130"/>
    <mergeCell ref="H130:I130"/>
    <mergeCell ref="J130:K130"/>
    <mergeCell ref="D127:E127"/>
    <mergeCell ref="F127:G127"/>
    <mergeCell ref="H127:I127"/>
    <mergeCell ref="J127:K127"/>
    <mergeCell ref="D128:E128"/>
    <mergeCell ref="F128:G128"/>
    <mergeCell ref="H128:I128"/>
    <mergeCell ref="J128:K128"/>
    <mergeCell ref="H135:K135"/>
    <mergeCell ref="H136:K136"/>
    <mergeCell ref="B137:D137"/>
    <mergeCell ref="A131:B131"/>
    <mergeCell ref="H132:K132"/>
    <mergeCell ref="A133:B133"/>
    <mergeCell ref="H133:K133"/>
    <mergeCell ref="A134:B134"/>
    <mergeCell ref="H134:K134"/>
  </mergeCells>
  <pageMargins left="0.62992125984251968" right="0.23622047244094491" top="0.35433070866141736" bottom="0.15748031496062992" header="0.31496062992125984" footer="0.31496062992125984"/>
  <pageSetup paperSize="9" scale="61" fitToHeight="5" orientation="landscape" r:id="rId1"/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</vt:lpstr>
      <vt:lpstr>'0611010'!Область_друку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2024-12-30T12:13:32Z</dcterms:created>
  <dcterms:modified xsi:type="dcterms:W3CDTF">2024-12-30T13:48:20Z</dcterms:modified>
</cp:coreProperties>
</file>