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EM-18\Pochta\2025\березень\2103\Звіти по паспортам УТіЗ\"/>
    </mc:Choice>
  </mc:AlternateContent>
  <bookViews>
    <workbookView xWindow="0" yWindow="0" windowWidth="28800" windowHeight="11835"/>
  </bookViews>
  <sheets>
    <sheet name="1917670" sheetId="3" r:id="rId1"/>
  </sheets>
  <definedNames>
    <definedName name="_xlnm.Print_Area" localSheetId="0">'1917670'!$A$1:$M$138</definedName>
  </definedNames>
  <calcPr calcId="152511"/>
</workbook>
</file>

<file path=xl/calcChain.xml><?xml version="1.0" encoding="utf-8"?>
<calcChain xmlns="http://schemas.openxmlformats.org/spreadsheetml/2006/main">
  <c r="I81" i="3" l="1"/>
  <c r="F81" i="3"/>
  <c r="G81" i="3"/>
  <c r="O38" i="3"/>
  <c r="C120" i="3"/>
  <c r="B121" i="3"/>
  <c r="B120" i="3"/>
  <c r="C119" i="3"/>
  <c r="B119" i="3"/>
  <c r="B111" i="3"/>
  <c r="B112" i="3"/>
  <c r="B113" i="3"/>
  <c r="B114" i="3"/>
  <c r="B115" i="3"/>
  <c r="B116" i="3"/>
  <c r="B117" i="3"/>
  <c r="B110" i="3"/>
  <c r="C111" i="3"/>
  <c r="C112" i="3"/>
  <c r="C113" i="3"/>
  <c r="C114" i="3"/>
  <c r="C115" i="3"/>
  <c r="C108" i="3"/>
  <c r="C107" i="3"/>
  <c r="C106" i="3"/>
  <c r="C105" i="3"/>
  <c r="C104" i="3"/>
  <c r="C103" i="3"/>
  <c r="C102" i="3"/>
  <c r="B102" i="3"/>
  <c r="B103" i="3"/>
  <c r="B104" i="3"/>
  <c r="B105" i="3"/>
  <c r="B106" i="3"/>
  <c r="B107" i="3"/>
  <c r="B108" i="3"/>
  <c r="B101" i="3"/>
  <c r="C98" i="3"/>
  <c r="C97" i="3"/>
  <c r="C96" i="3"/>
  <c r="C95" i="3"/>
  <c r="J88" i="3"/>
  <c r="K88" i="3"/>
  <c r="L87" i="3"/>
  <c r="K87" i="3"/>
  <c r="J87" i="3"/>
  <c r="G87" i="3"/>
  <c r="J71" i="3"/>
  <c r="G71" i="3"/>
  <c r="K83" i="3"/>
  <c r="K79" i="3"/>
  <c r="K80" i="3"/>
  <c r="K81" i="3"/>
  <c r="K82" i="3"/>
  <c r="J79" i="3"/>
  <c r="L79" i="3"/>
  <c r="G79" i="3"/>
  <c r="J78" i="3"/>
  <c r="J75" i="3"/>
  <c r="G75" i="3"/>
  <c r="L75" i="3"/>
  <c r="M75" i="3"/>
  <c r="J74" i="3"/>
  <c r="G74" i="3"/>
  <c r="J73" i="3"/>
  <c r="G73" i="3"/>
  <c r="L73" i="3"/>
  <c r="M73" i="3"/>
  <c r="J72" i="3"/>
  <c r="G72" i="3"/>
  <c r="J70" i="3"/>
  <c r="G70" i="3"/>
  <c r="J69" i="3"/>
  <c r="L69" i="3"/>
  <c r="M69" i="3"/>
  <c r="G69" i="3"/>
  <c r="K33" i="3"/>
  <c r="K34" i="3"/>
  <c r="K66" i="3"/>
  <c r="M66" i="3"/>
  <c r="K65" i="3"/>
  <c r="K64" i="3"/>
  <c r="K63" i="3"/>
  <c r="I66" i="3"/>
  <c r="J66" i="3"/>
  <c r="I65" i="3"/>
  <c r="I83" i="3"/>
  <c r="J83" i="3"/>
  <c r="I64" i="3"/>
  <c r="I82" i="3"/>
  <c r="J82" i="3"/>
  <c r="I63" i="3"/>
  <c r="L63" i="3"/>
  <c r="J81" i="3"/>
  <c r="I62" i="3"/>
  <c r="J62" i="3"/>
  <c r="I80" i="3"/>
  <c r="J80" i="3"/>
  <c r="I61" i="3"/>
  <c r="J61" i="3"/>
  <c r="I60" i="3"/>
  <c r="I77" i="3"/>
  <c r="J77" i="3"/>
  <c r="G66" i="3"/>
  <c r="F66" i="3"/>
  <c r="F84" i="3"/>
  <c r="G84" i="3"/>
  <c r="F61" i="3"/>
  <c r="G61" i="3"/>
  <c r="F62" i="3"/>
  <c r="F80" i="3"/>
  <c r="F63" i="3"/>
  <c r="F64" i="3"/>
  <c r="G64" i="3"/>
  <c r="F65" i="3"/>
  <c r="F83" i="3"/>
  <c r="F60" i="3"/>
  <c r="L60" i="3"/>
  <c r="B61" i="3"/>
  <c r="B94" i="3"/>
  <c r="B62" i="3"/>
  <c r="B95" i="3"/>
  <c r="B63" i="3"/>
  <c r="B96" i="3"/>
  <c r="B64" i="3"/>
  <c r="B97" i="3"/>
  <c r="B65" i="3"/>
  <c r="B98" i="3"/>
  <c r="B66" i="3"/>
  <c r="B99" i="3"/>
  <c r="B60" i="3"/>
  <c r="B93" i="3"/>
  <c r="I52" i="3"/>
  <c r="J52" i="3"/>
  <c r="I51" i="3"/>
  <c r="J51" i="3"/>
  <c r="F52" i="3"/>
  <c r="G52" i="3"/>
  <c r="F51" i="3"/>
  <c r="G51" i="3"/>
  <c r="L33" i="3"/>
  <c r="M33" i="3"/>
  <c r="L34" i="3"/>
  <c r="M34" i="3"/>
  <c r="J33" i="3"/>
  <c r="J34" i="3"/>
  <c r="G33" i="3"/>
  <c r="G34" i="3"/>
  <c r="L38" i="3"/>
  <c r="K38" i="3"/>
  <c r="M38" i="3"/>
  <c r="J38" i="3"/>
  <c r="G38" i="3"/>
  <c r="L37" i="3"/>
  <c r="K37" i="3"/>
  <c r="J37" i="3"/>
  <c r="G37" i="3"/>
  <c r="L36" i="3"/>
  <c r="K36" i="3"/>
  <c r="J36" i="3"/>
  <c r="G36" i="3"/>
  <c r="C121" i="3"/>
  <c r="C117" i="3"/>
  <c r="C116" i="3"/>
  <c r="C110" i="3"/>
  <c r="K78" i="3"/>
  <c r="K84" i="3"/>
  <c r="K77" i="3"/>
  <c r="C99" i="3"/>
  <c r="C93" i="3"/>
  <c r="C94" i="3"/>
  <c r="J86" i="3"/>
  <c r="L88" i="3"/>
  <c r="M88" i="3"/>
  <c r="L86" i="3"/>
  <c r="K86" i="3"/>
  <c r="G86" i="3"/>
  <c r="J68" i="3"/>
  <c r="G68" i="3"/>
  <c r="K61" i="3"/>
  <c r="K62" i="3"/>
  <c r="K60" i="3"/>
  <c r="K51" i="3"/>
  <c r="L35" i="3"/>
  <c r="L32" i="3"/>
  <c r="K32" i="3"/>
  <c r="M32" i="3"/>
  <c r="J32" i="3"/>
  <c r="G32" i="3"/>
  <c r="G62" i="3"/>
  <c r="G88" i="3"/>
  <c r="K52" i="3"/>
  <c r="C101" i="3"/>
  <c r="G35" i="3"/>
  <c r="J35" i="3"/>
  <c r="K35" i="3"/>
  <c r="M87" i="3"/>
  <c r="M79" i="3"/>
  <c r="J63" i="3"/>
  <c r="I84" i="3"/>
  <c r="J84" i="3"/>
  <c r="L66" i="3"/>
  <c r="G63" i="3"/>
  <c r="J64" i="3"/>
  <c r="L64" i="3"/>
  <c r="M64" i="3"/>
  <c r="M86" i="3"/>
  <c r="L74" i="3"/>
  <c r="M74" i="3"/>
  <c r="J60" i="3"/>
  <c r="L78" i="3"/>
  <c r="M78" i="3"/>
  <c r="M35" i="3"/>
  <c r="G78" i="3"/>
  <c r="L62" i="3"/>
  <c r="L68" i="3"/>
  <c r="M68" i="3"/>
  <c r="L70" i="3"/>
  <c r="M70" i="3"/>
  <c r="L72" i="3"/>
  <c r="M72" i="3"/>
  <c r="L71" i="3"/>
  <c r="M71" i="3"/>
  <c r="M62" i="3"/>
  <c r="M60" i="3"/>
  <c r="M63" i="3"/>
  <c r="L81" i="3"/>
  <c r="M81" i="3"/>
  <c r="M36" i="3"/>
  <c r="M37" i="3"/>
  <c r="F82" i="3"/>
  <c r="G82" i="3"/>
  <c r="J65" i="3"/>
  <c r="L51" i="3"/>
  <c r="M51" i="3"/>
  <c r="F77" i="3"/>
  <c r="L77" i="3"/>
  <c r="M77" i="3"/>
  <c r="L52" i="3"/>
  <c r="M52" i="3"/>
  <c r="L84" i="3"/>
  <c r="M84" i="3"/>
  <c r="L65" i="3"/>
  <c r="M65" i="3"/>
  <c r="G83" i="3"/>
  <c r="L83" i="3"/>
  <c r="M83" i="3"/>
  <c r="G65" i="3"/>
  <c r="L61" i="3"/>
  <c r="M61" i="3"/>
  <c r="L80" i="3"/>
  <c r="M80" i="3"/>
  <c r="G80" i="3"/>
  <c r="G60" i="3"/>
  <c r="L82" i="3"/>
  <c r="M82" i="3"/>
  <c r="G77" i="3"/>
</calcChain>
</file>

<file path=xl/sharedStrings.xml><?xml version="1.0" encoding="utf-8"?>
<sst xmlns="http://schemas.openxmlformats.org/spreadsheetml/2006/main" count="219" uniqueCount="128">
  <si>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</si>
  <si>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</si>
  <si>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</si>
  <si>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</si>
  <si>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</si>
  <si>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</si>
  <si>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</si>
  <si>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</si>
  <si>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</si>
  <si>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</si>
  <si>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</si>
  <si>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</si>
  <si>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</si>
  <si>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</si>
  <si>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</si>
  <si>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</si>
  <si>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</si>
  <si>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</si>
  <si>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</si>
  <si>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</si>
  <si>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</si>
  <si>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</si>
  <si>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</si>
  <si>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</si>
  <si>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</si>
  <si>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</si>
  <si>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</si>
  <si>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</si>
  <si>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</si>
  <si>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</si>
  <si>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</si>
  <si>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</si>
  <si>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</si>
  <si>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</si>
  <si>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</si>
  <si>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</si>
  <si>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</si>
  <si>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</si>
  <si>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</si>
  <si>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</si>
  <si>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грн</t>
  </si>
  <si>
    <t>Наталія ЙОРДАНОВА</t>
  </si>
  <si>
    <t>Виконання даної бюджетної програми становить 89,8% до затверджених призначень на 2022 рік.</t>
  </si>
  <si>
    <t>ЗАТВЕРДЖЕНО
Наказ Міністерства фінансів України
26.08.2014  № 836
(у редакції наказу Міністерства фінансів України
від 01 листопада 2022 року № 359)</t>
  </si>
  <si>
    <t>(Власне ім’я, ПРІЗВИЩЕ)</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</si>
  <si>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</si>
  <si>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</si>
  <si>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</si>
  <si>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</si>
  <si>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</si>
  <si>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</si>
  <si>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</si>
  <si>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</si>
  <si>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</si>
  <si>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</si>
  <si>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</si>
  <si>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од.</t>
  </si>
  <si>
    <t>7670</t>
  </si>
  <si>
    <t>0490</t>
  </si>
  <si>
    <t>Внески до статутного капіталу суб'єктів господарювання</t>
  </si>
  <si>
    <t>Забезпечення безперебійної роботи громадського  транспорту Хмельницької міської територіальної громади, створення сприятливих умов для перевезення мешканців громади</t>
  </si>
  <si>
    <t>Підтримка підприємства комунальної форми власності</t>
  </si>
  <si>
    <t>Програма розвитку та вдосконалення міського пасажирського транспорту міста  Хмельницького на 2019 - 2023 роки</t>
  </si>
  <si>
    <t>Програма розвитку електротранспорту Хмельницької міської територіальної громади на 2021 - 2025 роки (зі змінами)</t>
  </si>
  <si>
    <t xml:space="preserve">кількість автобусів, що планується придбати </t>
  </si>
  <si>
    <t>відсоток оновлення автобусів терміном експлуатації до 6 років до загальної кількості автобусів на підприємстві</t>
  </si>
  <si>
    <t xml:space="preserve">Упродовж звітного року Управління транспорту та зв'язку Хмельницької міської ради здійснювало забезпечення функцій місцевого самоврядування, повноважень державної влади в галузі транспорту та зв'язку. Завдання бюджетної програми протягом року виконувались відповідно до законодавства з дотриманням правил запровадженням воєнного стану. </t>
  </si>
  <si>
    <t>ефективності</t>
  </si>
  <si>
    <t xml:space="preserve">середня вартість придбання 1 автобуса </t>
  </si>
  <si>
    <t>Розбіжності фактичного показника кількість автобусів, що планується придбати та затвердженими результативними показниками відсутні.</t>
  </si>
  <si>
    <t>Розбіжності фактичного показника відсоток оновлення автобусів терміном експлуатації до 6 років до загальної кількості автобусів на підприємстві та затвердженими результативними показниками відсутні.</t>
  </si>
  <si>
    <t>Проектні і вишукувальні роботи по капітальному ремонту контактної мережі на шляхопроводі через залізну дорогу по вул. Кам’янецькій в м. Хмельницькому</t>
  </si>
  <si>
    <t>нове будівництво водозабірної свердловини для господарчого - питного водопостачання ХКП "Електротранс" (в тому числі вартість проектно - кошторисної документації - 50 000 гривень)</t>
  </si>
  <si>
    <t>розробка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 (співфінансування по Угоді Європейського Банку Реконструкції та Розвитку)</t>
  </si>
  <si>
    <t>Внески до статутного капіталу Хмельницького комунального підприємства "Електротранс" на придбання спеціалізованої техніки: автопідйомник для ремонту та обслуговування контактної мережі (1 од.)</t>
  </si>
  <si>
    <t>Внески до статутного капіталу Хмельницького комунального підприємства "Електротранс" на придбання 10 автобусів</t>
  </si>
  <si>
    <t>лист - звернення, рішення сесії міської ради</t>
  </si>
  <si>
    <t>кількість придбання обладнання для господарської дільності (контрольні пункти комплексу телемеханіки тягових підстанцій)</t>
  </si>
  <si>
    <t>кількість диспетчерських пунктів управління, що планується придбати</t>
  </si>
  <si>
    <t xml:space="preserve">Об'єкт по капітальному ремонту контактної мережі на шляхопроводі через залізну дорогу по вул. Кам’янецькій в м. Хмельницькому </t>
  </si>
  <si>
    <t xml:space="preserve">Об'єкт нового будівництва водозабірної свердловини для господарчого - питного водопостачання ХКП "Електротранс" </t>
  </si>
  <si>
    <t>Об'єкт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t>
  </si>
  <si>
    <t>Об"єкт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t>
  </si>
  <si>
    <t>лист - звернення</t>
  </si>
  <si>
    <t>розрахунок</t>
  </si>
  <si>
    <t>середня вартість придбання обладнання для господарської дільності (контрольні пункти комплексу телемеханіки тягових підстанцій)</t>
  </si>
  <si>
    <t>середня вартість придбання диспетчерського пункту управління</t>
  </si>
  <si>
    <t>середня вартість придбання спеціалізованої техніки: автопідйомник для ремонту  та обслуговування контактної мережі</t>
  </si>
  <si>
    <t xml:space="preserve">середня вартість проектних і вишукувальних роботи по капітальному ремонту контактної мережі на шляхопроводі через залізну дорогу по вул. Кам’янецькій в м. Хмельницькому </t>
  </si>
  <si>
    <t xml:space="preserve">середня вартість загального обсягу видатків на нове будівництво водозабірної свердловини для господарчого - питного водопостачання ХКП "Електротранс" </t>
  </si>
  <si>
    <t>середня вартість розробки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t>
  </si>
  <si>
    <t>середня вартість розробки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t>
  </si>
  <si>
    <t>кількість придбання спеціалізованої техніки: автопідйомник для ремонту  та обслуговування контактної мережі</t>
  </si>
  <si>
    <t>відсоток оновлення спеціалізованої техніки до загальної кількості спецтехніки на підприємстві</t>
  </si>
  <si>
    <t>Костянтин КОСТИК</t>
  </si>
  <si>
    <t>Розбіжності фактичного показника обсяг передбачених видатків на придбання автобусів та затвердженими результативними показниками пояснюється проведенням процедур закупівлі та укладанням договорів за нижчими цінами.</t>
  </si>
  <si>
    <t>Розбіжності фактичного показника загальний обсяг видатків на придбання обладнання для господарської дільності (контрольний пункт, комплексу телемеханіки тягових підстанцій  (10 шт.) та затвердженими результативними показниками пояснюється проведенням процедур закупівлі та укладанням договорів за нижчими цінами.</t>
  </si>
  <si>
    <t>Внески до статутного капіталу Хмельницького комунального підприємства "Електротранс" на придбання обладнання для господарської дільності (диспетчерський пункт управління (1шт.), комплекс телемеханіки тягових підстанцій  (10 шт.)</t>
  </si>
  <si>
    <t>Розбіжності фактичного показника загальний обсяг видатків на придбання спеціалізованої техніки: автопідйомник для ремонту та обслуговування контактної мережі (1 од.) та затвердженими результативними показниками пояснюється проведенням процедур закупівлі та укладанням договорів за нижчими цінами.</t>
  </si>
  <si>
    <t>Розбіжності фактичного показника загальний обсяг видатків на нове будівництво водозабірної свердловини для господарчого - питного водопостачання ХКП "Електротранс" (в тому числі вартість проектно - кошторисної документації - 50 000 гривень) та затвердженими результативними показниками пояснюється відсутністю документів для здійснення фінансування.</t>
  </si>
  <si>
    <t>Розбіжності фактичного показника загальний обсяг видатків на розробку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 (співфінансування по Угоді Європейського Банку Реконструкції та Розвитку) та затвердженими результативними показниками пояснюється невиконанням умов договору, а саме відсутністю паспорту енергоефективності.</t>
  </si>
  <si>
    <t xml:space="preserve">Розбіжності фактичного показника загальний обсяг видатків на розробку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(співфінансування по Угоді Європейського Банку Реконструкції та Розвитку) та затвердженими результативними показниками відсутня.                                                                                                                                                                  </t>
  </si>
  <si>
    <t>Розбіжності фактичного показника кількість придбання обладнання для господарської дільності (контрольні пункти комплексу телемеханіки тягових підстанцій) та затвердженими результативними показниками відсутні.</t>
  </si>
  <si>
    <t>Розбіжності фактичного показника кількість диспетчерських пунктів управління, що планується придбати та затвердженими результативними показниками відсутні.</t>
  </si>
  <si>
    <t>Розбіжності фактичного показника об'єкт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 та затвердженими результативними показниками відсутні.</t>
  </si>
  <si>
    <t>Розбіжності фактичного показника середня вартість придбання 1 автобуса відповідно до затвердженого результативного показника пояснюються проведенням процедур закупівлі та укладанням договорів за нижчими цінами.</t>
  </si>
  <si>
    <t>Розбіжності фактичного показника об"єкт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та затвердженими результативними показниками відсутні.</t>
  </si>
  <si>
    <t>Розбіжності фактичного показника середня вартість придбання спеціалізованої техніки: автопідйомник для ремонту  та обслуговування контактної мережі від затвердженого результативного показника пояснюються проведенням процедур закупівлі та укладанням договорів за нижчими цінами.</t>
  </si>
  <si>
    <t>Розбіжності фактичного показника середня вартість загального обсягу видатків на нове будівництво водозабірної свердловини для господарчого - питного водопостачання ХКП "Електротранс" від затвердженого результативного показника пояснюється відсутністю документів для здійснення фінансування .</t>
  </si>
  <si>
    <t>Розбіжності фактичного показника середня вартість розробки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 та затвердженими результативними показниками пояснюється невиконанням умов договору, а саме відсутністю паспорту енергоефективності.</t>
  </si>
  <si>
    <t>Розбіжності фактичного показника середня вартість розробки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та затвердженими результативними показниками відсутні.</t>
  </si>
  <si>
    <t>Розбіжності фактичного показника об'єкт нового будівництва водозабірної свердловини для господарчого - питного водопостачання ХКП "Електротранс" та затвердженими результативними показниками відсутні.</t>
  </si>
  <si>
    <t>Розбіжності фактичного показника відсоток оновлення спеціалізованої техніки до загальної кількості спецтехніки на підприємстві та затвердженими результативними показниками відсутні.</t>
  </si>
  <si>
    <t>відсоток виконання робіт на нове будівництво водозабірної свердловини для господарчого - питного водопостачання ХКП "Електротранс" до запланованого обсягу</t>
  </si>
  <si>
    <t>Розбіжності фактичного показника відсоток виконання робіт на нове будівництво водозабірної свердловини для господарчого - питного водопостачання ХКП "Електротранс" до запланованого обсягу та затвердженими результативними показниками відсутні.</t>
  </si>
  <si>
    <t>розробка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(співфінансування по Угоді Європейського Банку Реконструкції та Розвитку)</t>
  </si>
  <si>
    <t>Розбіжності фактичного показника кількість придбання спеціалізованої техніки: автопідйомник для ремонту та обслуговування контактної мережі та затвердженими результативними показниками відсутні.</t>
  </si>
  <si>
    <t>Розбіжності фактичного показника середня вартість придбання обладнання для господарської дільності (контрольні пункти комплексу телемеханіки тягових підстанцій) відповідно до затвердженого результативного показника пояснюється тим, що бюджетний запит формувався на основі комерційної пропозиції ТОВ «БукНаноТех», але у ході проведення тендеру, вищезгаданий учасник, був відхилений, у зв’язку із не відповідністю умовам технічної специфікації та іншим вимогам щодо предмета закупівлі тендерної документації. Переможцем тендеру оголошено ПП «Науково-виробниче підприємство «ПРОМЕКС».</t>
  </si>
  <si>
    <t>Розбіжності фактичного показника середня вартість придбання диспетчерського пункту управління відповідно до затвердженого результативного показника поснюється тим, що бюджетний запит формувався на основі комерційної пропозиції ТОВ «БукНаноТех», але у ході проведення тендеру, вищезгаданий учасник, був відхилений, у зв’язку із не відповідністю умовам технічної специфікації та іншим вимогам щодо предмета закупівлі тендерної документації. Переможцем тендеру оголошено ПП «Науково-виробниче підприємство «ПРОМЕКС».</t>
  </si>
  <si>
    <t>про виконання паспорта бюджетної програми місцевого бюджету на 2024 рік</t>
  </si>
  <si>
    <t xml:space="preserve">Аналіз стану виконання результативних показників свідчить,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1917670 на 2024 рік.  </t>
  </si>
  <si>
    <t>Начальник управління</t>
  </si>
  <si>
    <t>Розбіжності фактичного показника об'єкт по капітальному ремонту контактної мережі на шляхопроводі через залізну дорогу по вул. Кам’янецькій в м. Хмельницькому та затвердженими результативними показниками відсутні.</t>
  </si>
  <si>
    <t>Розбіжності фактичного показника середня вартість проектних і вишукувальних роботи по капітальному ремонту контактної мережі на шляхопроводі через залізну дорогу по вул. Кам’янецькій в м. Хмельницькому від затвердженого результативного показника відсутні.</t>
  </si>
  <si>
    <r>
      <t xml:space="preserve">Розбіжності обсягів касових видатків (наданих кредитів з бюджету) за напрямом використання бюджетних коштів проектні і вишукувальні роботи по капітальному ремонту контактної мережі на шляхопроводі через залізну дорогу по вул. Кам’янецькій в м. Хмельницькому відсутні.                                                                                                                                                                                                                                                                       </t>
    </r>
    <r>
      <rPr>
        <sz val="10"/>
        <rFont val="Times New Roman"/>
        <family val="1"/>
        <charset val="204"/>
      </rPr>
      <t xml:space="preserve">
                                                                                                                                                         </t>
    </r>
  </si>
  <si>
    <t>лист - звернення, договір, рішення сесії міської ради</t>
  </si>
  <si>
    <t>розрахунок, договір</t>
  </si>
  <si>
    <t>Розбіжності фактичного показника проектні і вишукувальні роботи по капітальному ремонту контактної мережі на шляхопроводі через залізну дорогу по вул. Кам’янецькій в м. Хмельницькому та затвердженими результативними показниками відсутні.</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</si>
</sst>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0"/>
  </numFmts>
  <fonts count="27" x14ac:knownFonts="1">
    <font>
      <sz val="11"/>
      <color theme="1"/>
      <name val="Calibri"/>
      <family val="2"/>
      <charset val="204"/>
      <scheme val="minor"/>
    </font>
    <font>
      <sz val="11"/>
      <name val="Times New Roman"/>
      <family val="1"/>
      <charset val="204"/>
    </font>
    <font>
      <sz val="9"/>
      <name val="Times New Roman"/>
      <family val="1"/>
      <charset val="204"/>
    </font>
    <font>
      <b/>
      <sz val="12"/>
      <name val="Times New Roman"/>
      <family val="1"/>
      <charset val="204"/>
    </font>
    <font>
      <sz val="8"/>
      <name val="Times New Roman"/>
      <family val="1"/>
    </font>
    <font>
      <b/>
      <sz val="8"/>
      <name val="Times New Roman"/>
      <family val="1"/>
    </font>
    <font>
      <sz val="12"/>
      <name val="Times New Roman"/>
      <family val="1"/>
      <charset val="204"/>
    </font>
    <font>
      <sz val="12"/>
      <name val="Times New Roman"/>
      <family val="1"/>
    </font>
    <font>
      <sz val="10"/>
      <name val="Times New Roman"/>
      <family val="1"/>
    </font>
    <font>
      <sz val="10"/>
      <name val="Times New Roman"/>
      <family val="1"/>
      <charset val="204"/>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sz val="11"/>
      <color rgb="FF000000"/>
      <name val="Times New Roman"/>
      <family val="1"/>
      <charset val="204"/>
    </font>
    <font>
      <u/>
      <sz val="11"/>
      <color rgb="FF000000"/>
      <name val="Times New Roman"/>
      <family val="1"/>
      <charset val="204"/>
    </font>
    <font>
      <u/>
      <sz val="11"/>
      <color theme="1"/>
      <name val="Calibri"/>
      <family val="2"/>
      <charset val="204"/>
      <scheme val="minor"/>
    </font>
    <font>
      <sz val="10.5"/>
      <color rgb="FF000000"/>
      <name val="Times New Roman"/>
      <family val="1"/>
      <charset val="204"/>
    </font>
    <font>
      <sz val="10.5"/>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sz val="10"/>
      <color rgb="FF000000"/>
      <name val="Times New Roman"/>
      <family val="1"/>
      <charset val="204"/>
    </font>
    <font>
      <sz val="10"/>
      <color theme="1"/>
      <name val="Times New Roman"/>
      <family val="1"/>
      <charset val="204"/>
    </font>
    <font>
      <sz val="9"/>
      <color theme="1"/>
      <name val="Times New Roman"/>
      <family val="1"/>
      <charset val="204"/>
    </font>
    <font>
      <u/>
      <sz val="11"/>
      <color theme="1"/>
      <name val="Times New Roman"/>
      <family val="1"/>
      <charset val="204"/>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49">
    <xf numFmtId="0" fontId="0" fillId="0" borderId="0" xfId="0"/>
    <xf numFmtId="0" fontId="10" fillId="0" borderId="0" xfId="0" applyFont="1"/>
    <xf numFmtId="0" fontId="11" fillId="0" borderId="0" xfId="0" applyFont="1"/>
    <xf numFmtId="0" fontId="10" fillId="0" borderId="1" xfId="0" applyFont="1" applyBorder="1" applyAlignment="1">
      <alignment horizontal="center" vertical="center" wrapText="1"/>
    </xf>
    <xf numFmtId="0" fontId="12" fillId="0" borderId="0" xfId="0" applyFont="1"/>
    <xf numFmtId="0" fontId="10" fillId="0" borderId="0" xfId="0" applyFont="1" applyAlignment="1">
      <alignment vertical="center"/>
    </xf>
    <xf numFmtId="0" fontId="13" fillId="0" borderId="0" xfId="0" applyFont="1" applyAlignment="1">
      <alignment horizontal="left" vertical="center" wrapText="1"/>
    </xf>
    <xf numFmtId="0" fontId="10" fillId="0" borderId="0" xfId="0" applyFont="1" applyAlignment="1">
      <alignment vertical="center" wrapText="1"/>
    </xf>
    <xf numFmtId="0" fontId="13" fillId="0" borderId="0" xfId="0" applyFont="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0" xfId="0" applyFont="1" applyAlignment="1">
      <alignment vertical="top"/>
    </xf>
    <xf numFmtId="0" fontId="17" fillId="0" borderId="0" xfId="0" applyFont="1"/>
    <xf numFmtId="0" fontId="10" fillId="0" borderId="1" xfId="0" applyFont="1" applyBorder="1" applyAlignment="1">
      <alignment horizontal="center" vertical="center" wrapText="1"/>
    </xf>
    <xf numFmtId="0" fontId="15" fillId="0" borderId="1" xfId="0" applyFont="1" applyBorder="1" applyAlignment="1">
      <alignment horizontal="center" vertical="center" wrapText="1"/>
    </xf>
    <xf numFmtId="4" fontId="15"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0" fillId="0" borderId="0" xfId="0" applyFont="1"/>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0" fontId="18" fillId="0" borderId="3" xfId="0" applyFont="1" applyBorder="1" applyAlignment="1">
      <alignment horizontal="center" vertical="center" wrapText="1"/>
    </xf>
    <xf numFmtId="0" fontId="19" fillId="0" borderId="1" xfId="0" applyFont="1" applyBorder="1" applyAlignment="1">
      <alignment horizontal="center" vertical="center"/>
    </xf>
    <xf numFmtId="0" fontId="15" fillId="0" borderId="0" xfId="0" applyFont="1" applyAlignment="1">
      <alignment vertical="center" wrapText="1"/>
    </xf>
    <xf numFmtId="0" fontId="11" fillId="0" borderId="4" xfId="0" applyFont="1" applyBorder="1" applyAlignment="1">
      <alignment vertical="center" wrapText="1"/>
    </xf>
    <xf numFmtId="0" fontId="11" fillId="0" borderId="4" xfId="0" applyFont="1" applyBorder="1" applyAlignment="1">
      <alignment vertical="top" wrapText="1"/>
    </xf>
    <xf numFmtId="0" fontId="11" fillId="0" borderId="0" xfId="0" applyFont="1" applyBorder="1" applyAlignment="1">
      <alignment wrapText="1"/>
    </xf>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 fillId="0" borderId="5" xfId="0" applyFont="1" applyBorder="1" applyAlignment="1">
      <alignment horizontal="left" vertical="center" wrapText="1"/>
    </xf>
    <xf numFmtId="0" fontId="20" fillId="0" borderId="0" xfId="0" applyFont="1"/>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xf numFmtId="0" fontId="5" fillId="0" borderId="0" xfId="0" applyFont="1" applyBorder="1" applyAlignment="1">
      <alignment horizontal="left" vertical="center" wrapText="1"/>
    </xf>
    <xf numFmtId="0" fontId="10" fillId="0" borderId="6" xfId="0" applyFont="1" applyBorder="1" applyAlignment="1">
      <alignment horizontal="center" vertical="center" wrapText="1"/>
    </xf>
    <xf numFmtId="2" fontId="15" fillId="0" borderId="5" xfId="0" applyNumberFormat="1" applyFont="1" applyBorder="1" applyAlignment="1">
      <alignment horizontal="center" vertical="center" wrapText="1"/>
    </xf>
    <xf numFmtId="4" fontId="15" fillId="0" borderId="5" xfId="0" applyNumberFormat="1" applyFont="1" applyBorder="1" applyAlignment="1">
      <alignment horizontal="center" vertical="center" wrapText="1"/>
    </xf>
    <xf numFmtId="4" fontId="15" fillId="0" borderId="3"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0" fillId="0" borderId="0" xfId="0" applyFont="1" applyAlignment="1">
      <alignment horizontal="left"/>
    </xf>
    <xf numFmtId="0" fontId="1"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applyAlignment="1">
      <alignment horizontal="center" wrapText="1"/>
    </xf>
    <xf numFmtId="0" fontId="20" fillId="0" borderId="1" xfId="0" applyFont="1" applyBorder="1" applyAlignment="1">
      <alignment horizontal="center" vertical="center"/>
    </xf>
    <xf numFmtId="0" fontId="20" fillId="0" borderId="6" xfId="0" applyFont="1" applyBorder="1" applyAlignment="1">
      <alignment horizontal="center"/>
    </xf>
    <xf numFmtId="0" fontId="11" fillId="0" borderId="5" xfId="0" applyFont="1" applyBorder="1" applyAlignment="1">
      <alignment horizontal="left" vertical="center" wrapText="1"/>
    </xf>
    <xf numFmtId="0" fontId="20" fillId="0" borderId="5" xfId="0" applyFont="1" applyBorder="1" applyAlignment="1">
      <alignment horizontal="center" vertical="center"/>
    </xf>
    <xf numFmtId="0" fontId="20" fillId="0" borderId="5" xfId="0" applyFont="1" applyBorder="1" applyAlignment="1">
      <alignment horizontal="left" vertical="center"/>
    </xf>
    <xf numFmtId="0" fontId="20" fillId="0" borderId="3" xfId="0" applyFont="1" applyBorder="1" applyAlignment="1">
      <alignment horizontal="left" vertical="center"/>
    </xf>
    <xf numFmtId="49" fontId="12" fillId="0" borderId="0" xfId="0" applyNumberFormat="1" applyFont="1"/>
    <xf numFmtId="0" fontId="10" fillId="0" borderId="0" xfId="0" applyFont="1" applyAlignment="1">
      <alignment vertical="top"/>
    </xf>
    <xf numFmtId="2" fontId="15" fillId="0" borderId="1" xfId="0" applyNumberFormat="1" applyFont="1" applyBorder="1" applyAlignment="1">
      <alignment horizontal="center" vertical="center" wrapText="1"/>
    </xf>
    <xf numFmtId="0" fontId="20" fillId="0" borderId="1" xfId="0" applyFont="1" applyBorder="1" applyAlignment="1">
      <alignment horizontal="center"/>
    </xf>
    <xf numFmtId="0" fontId="20" fillId="0" borderId="1" xfId="0" applyFont="1" applyBorder="1" applyAlignment="1">
      <alignment horizontal="center"/>
    </xf>
    <xf numFmtId="2" fontId="10" fillId="0" borderId="1" xfId="0" applyNumberFormat="1" applyFont="1" applyBorder="1" applyAlignment="1">
      <alignment horizontal="center" vertical="center" wrapText="1"/>
    </xf>
    <xf numFmtId="180" fontId="15"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1" fontId="15" fillId="0" borderId="1" xfId="0" applyNumberFormat="1" applyFont="1" applyBorder="1" applyAlignment="1">
      <alignment horizontal="center" vertical="center" wrapText="1"/>
    </xf>
    <xf numFmtId="0" fontId="21" fillId="0" borderId="1" xfId="0" applyFont="1" applyBorder="1" applyAlignment="1">
      <alignment horizontal="center"/>
    </xf>
    <xf numFmtId="0" fontId="22" fillId="0" borderId="1" xfId="0" applyFont="1" applyBorder="1" applyAlignment="1">
      <alignment horizontal="center" vertical="center" wrapText="1"/>
    </xf>
    <xf numFmtId="0" fontId="22" fillId="0" borderId="1" xfId="0" applyFont="1" applyBorder="1" applyAlignment="1">
      <alignment horizontal="center" wrapText="1"/>
    </xf>
    <xf numFmtId="0" fontId="20" fillId="0" borderId="1" xfId="0" applyFont="1" applyBorder="1" applyAlignment="1">
      <alignment horizontal="center"/>
    </xf>
    <xf numFmtId="0" fontId="20" fillId="0" borderId="1" xfId="0" applyFont="1" applyBorder="1" applyAlignment="1">
      <alignment horizontal="center"/>
    </xf>
    <xf numFmtId="4" fontId="10" fillId="0" borderId="1" xfId="0" applyNumberFormat="1" applyFont="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vertical="center" wrapText="1"/>
    </xf>
    <xf numFmtId="4" fontId="1"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4" fillId="0" borderId="1" xfId="0" applyFont="1" applyBorder="1" applyAlignment="1">
      <alignment horizontal="left" wrapText="1"/>
    </xf>
    <xf numFmtId="0" fontId="24" fillId="0" borderId="1" xfId="0" applyFont="1" applyBorder="1" applyAlignment="1">
      <alignment horizontal="left" vertical="center" wrapText="1"/>
    </xf>
    <xf numFmtId="0" fontId="24" fillId="0" borderId="1" xfId="0" applyFont="1" applyBorder="1" applyAlignment="1">
      <alignment horizontal="left" vertical="top" wrapText="1"/>
    </xf>
    <xf numFmtId="0" fontId="24" fillId="0" borderId="1" xfId="0" applyFont="1" applyBorder="1" applyAlignment="1">
      <alignment horizontal="center" vertical="center" wrapText="1"/>
    </xf>
    <xf numFmtId="4" fontId="12" fillId="0" borderId="0" xfId="0" applyNumberFormat="1" applyFont="1"/>
    <xf numFmtId="4" fontId="15"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xf>
    <xf numFmtId="0" fontId="20" fillId="0" borderId="6" xfId="0" applyFont="1" applyBorder="1" applyAlignment="1">
      <alignment horizontal="left"/>
    </xf>
    <xf numFmtId="0" fontId="20" fillId="0" borderId="5" xfId="0" applyFont="1" applyBorder="1" applyAlignment="1">
      <alignment horizontal="left"/>
    </xf>
    <xf numFmtId="0" fontId="20" fillId="0" borderId="3" xfId="0" applyFont="1" applyBorder="1" applyAlignment="1">
      <alignment horizontal="left"/>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0" fontId="20" fillId="0" borderId="3" xfId="0" applyFont="1" applyBorder="1" applyAlignment="1">
      <alignment horizontal="left" vertical="center" wrapText="1"/>
    </xf>
    <xf numFmtId="0" fontId="14" fillId="0" borderId="2" xfId="0" applyFont="1" applyBorder="1" applyAlignment="1">
      <alignment horizontal="center" vertical="top" wrapText="1"/>
    </xf>
    <xf numFmtId="0" fontId="10" fillId="0" borderId="0" xfId="0" applyFont="1" applyAlignment="1">
      <alignment horizontal="left"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2" fillId="0" borderId="4" xfId="0" applyFont="1" applyBorder="1" applyAlignment="1">
      <alignment horizontal="center" wrapText="1"/>
    </xf>
    <xf numFmtId="49" fontId="22" fillId="0" borderId="4" xfId="0" applyNumberFormat="1" applyFont="1" applyBorder="1" applyAlignment="1">
      <alignment horizontal="center" wrapText="1"/>
    </xf>
    <xf numFmtId="0" fontId="26" fillId="0" borderId="0" xfId="0" applyFont="1" applyAlignment="1">
      <alignment vertical="center"/>
    </xf>
    <xf numFmtId="0" fontId="8" fillId="0" borderId="6" xfId="0" applyFont="1" applyBorder="1" applyAlignment="1">
      <alignment horizontal="left" vertical="top" wrapText="1" shrinkToFit="1"/>
    </xf>
    <xf numFmtId="0" fontId="8" fillId="0" borderId="5" xfId="0" applyFont="1" applyBorder="1" applyAlignment="1">
      <alignment horizontal="left" vertical="top" wrapText="1" shrinkToFit="1"/>
    </xf>
    <xf numFmtId="0" fontId="15" fillId="0" borderId="4" xfId="0" applyFont="1" applyBorder="1" applyAlignment="1">
      <alignment horizontal="right" vertical="center" wrapText="1"/>
    </xf>
    <xf numFmtId="0" fontId="14" fillId="0" borderId="2" xfId="0" applyFont="1" applyBorder="1" applyAlignment="1">
      <alignment vertical="top"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0" fillId="0" borderId="6" xfId="0" applyFont="1" applyBorder="1" applyAlignment="1">
      <alignment horizontal="left" vertical="top" wrapText="1"/>
    </xf>
    <xf numFmtId="0" fontId="20" fillId="0" borderId="5" xfId="0" applyFont="1" applyBorder="1" applyAlignment="1">
      <alignment horizontal="left" vertical="top" wrapText="1"/>
    </xf>
    <xf numFmtId="0" fontId="20" fillId="0" borderId="3" xfId="0" applyFont="1" applyBorder="1" applyAlignment="1">
      <alignment horizontal="left" vertical="top"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0" fontId="20" fillId="0" borderId="1" xfId="0" applyFont="1" applyBorder="1" applyAlignment="1">
      <alignment horizontal="center" wrapText="1"/>
    </xf>
    <xf numFmtId="0" fontId="14" fillId="0" borderId="2" xfId="0" applyFont="1" applyBorder="1" applyAlignment="1">
      <alignment horizontal="center" vertical="top"/>
    </xf>
    <xf numFmtId="0" fontId="2" fillId="0" borderId="2" xfId="0" applyFont="1" applyBorder="1" applyAlignment="1">
      <alignment horizontal="center"/>
    </xf>
    <xf numFmtId="0" fontId="13" fillId="0" borderId="0" xfId="0" applyFont="1" applyAlignment="1">
      <alignment horizontal="left" wrapText="1"/>
    </xf>
    <xf numFmtId="0" fontId="20" fillId="0" borderId="4" xfId="0" applyFont="1" applyBorder="1" applyAlignment="1">
      <alignment horizontal="center"/>
    </xf>
    <xf numFmtId="0" fontId="13" fillId="0" borderId="0" xfId="0" applyFont="1" applyAlignment="1">
      <alignment horizontal="left" vertical="center" wrapText="1"/>
    </xf>
    <xf numFmtId="0" fontId="12" fillId="0" borderId="4" xfId="0" applyFont="1" applyBorder="1" applyAlignment="1">
      <alignment horizontal="center"/>
    </xf>
    <xf numFmtId="0" fontId="21"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5" fillId="0" borderId="2" xfId="0" applyFont="1" applyBorder="1" applyAlignment="1">
      <alignment horizontal="center" vertical="top" wrapText="1"/>
    </xf>
    <xf numFmtId="0" fontId="22" fillId="0" borderId="4" xfId="0" applyFont="1" applyBorder="1" applyAlignment="1">
      <alignment horizontal="center" vertical="top" wrapText="1"/>
    </xf>
    <xf numFmtId="0" fontId="24" fillId="0" borderId="0" xfId="0" applyFont="1" applyAlignment="1">
      <alignment horizontal="left" vertical="top"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13" fillId="0" borderId="0" xfId="0" applyFont="1" applyAlignment="1">
      <alignment horizontal="center" vertical="center"/>
    </xf>
    <xf numFmtId="0" fontId="10" fillId="0" borderId="0" xfId="0" applyFont="1" applyAlignment="1">
      <alignment vertical="center" wrapText="1"/>
    </xf>
    <xf numFmtId="4" fontId="15" fillId="0" borderId="1" xfId="0" applyNumberFormat="1"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tabSelected="1" view="pageBreakPreview" zoomScale="95" zoomScaleNormal="100" zoomScaleSheetLayoutView="95" workbookViewId="0">
      <selection activeCell="I52" sqref="I52"/>
    </sheetView>
  </sheetViews>
  <sheetFormatPr defaultRowHeight="15.75" x14ac:dyDescent="0.25"/>
  <cols>
    <col min="1" max="1" width="5.28515625" style="4" customWidth="1"/>
    <col min="2" max="2" width="18.5703125" style="4" customWidth="1"/>
    <col min="3" max="3" width="11.42578125" style="4" customWidth="1"/>
    <col min="4" max="4" width="13.42578125" style="4" customWidth="1"/>
    <col min="5" max="5" width="13" style="4" customWidth="1"/>
    <col min="6" max="6" width="13.7109375" style="4" customWidth="1"/>
    <col min="7" max="7" width="14.140625" style="4" customWidth="1"/>
    <col min="8" max="8" width="13" style="4" customWidth="1"/>
    <col min="9" max="9" width="13.7109375" style="4" customWidth="1"/>
    <col min="10" max="10" width="14" style="4" customWidth="1"/>
    <col min="11" max="11" width="13" style="4" customWidth="1"/>
    <col min="12" max="13" width="15.42578125" style="4" customWidth="1"/>
    <col min="14" max="14" width="9.140625" style="4"/>
    <col min="15" max="15" width="23.7109375" style="4" customWidth="1"/>
    <col min="16" max="16384" width="9.140625" style="4"/>
  </cols>
  <sheetData>
    <row r="1" spans="1:13" ht="15.75" customHeight="1" x14ac:dyDescent="0.25">
      <c r="J1" s="139" t="s">
        <v>43</v>
      </c>
      <c r="K1" s="139"/>
      <c r="L1" s="139"/>
      <c r="M1" s="139"/>
    </row>
    <row r="2" spans="1:13" x14ac:dyDescent="0.25">
      <c r="J2" s="139"/>
      <c r="K2" s="139"/>
      <c r="L2" s="139"/>
      <c r="M2" s="139"/>
    </row>
    <row r="3" spans="1:13" x14ac:dyDescent="0.25">
      <c r="J3" s="139"/>
      <c r="K3" s="139"/>
      <c r="L3" s="139"/>
      <c r="M3" s="139"/>
    </row>
    <row r="4" spans="1:13" ht="16.5" customHeight="1" x14ac:dyDescent="0.25">
      <c r="J4" s="139"/>
      <c r="K4" s="139"/>
      <c r="L4" s="139"/>
      <c r="M4" s="139"/>
    </row>
    <row r="5" spans="1:13" x14ac:dyDescent="0.25">
      <c r="A5" s="146" t="s">
        <v>9</v>
      </c>
      <c r="B5" s="146"/>
      <c r="C5" s="146"/>
      <c r="D5" s="146"/>
      <c r="E5" s="146"/>
      <c r="F5" s="146"/>
      <c r="G5" s="146"/>
      <c r="H5" s="146"/>
      <c r="I5" s="146"/>
      <c r="J5" s="146"/>
      <c r="K5" s="146"/>
      <c r="L5" s="146"/>
      <c r="M5" s="146"/>
    </row>
    <row r="6" spans="1:13" x14ac:dyDescent="0.25">
      <c r="A6" s="146" t="s">
        <v>119</v>
      </c>
      <c r="B6" s="146"/>
      <c r="C6" s="146"/>
      <c r="D6" s="146"/>
      <c r="E6" s="146"/>
      <c r="F6" s="146"/>
      <c r="G6" s="146"/>
      <c r="H6" s="146"/>
      <c r="I6" s="146"/>
      <c r="J6" s="146"/>
      <c r="K6" s="146"/>
      <c r="L6" s="146"/>
      <c r="M6" s="146"/>
    </row>
    <row r="7" spans="1:13" x14ac:dyDescent="0.25">
      <c r="A7" s="8"/>
      <c r="B7" s="8"/>
      <c r="C7" s="8"/>
      <c r="D7" s="8"/>
      <c r="E7" s="8"/>
      <c r="F7" s="8"/>
      <c r="G7" s="8"/>
      <c r="H7" s="8"/>
      <c r="I7" s="8"/>
      <c r="J7" s="8"/>
      <c r="K7" s="8"/>
      <c r="L7" s="8"/>
      <c r="M7" s="8"/>
    </row>
    <row r="8" spans="1:13" ht="15.75" customHeight="1" x14ac:dyDescent="0.25">
      <c r="A8" s="27" t="s">
        <v>30</v>
      </c>
      <c r="B8" s="136">
        <v>1900000</v>
      </c>
      <c r="C8" s="136"/>
      <c r="D8" s="135" t="s">
        <v>39</v>
      </c>
      <c r="E8" s="135"/>
      <c r="F8" s="135"/>
      <c r="G8" s="135"/>
      <c r="H8" s="135"/>
      <c r="I8" s="135"/>
      <c r="J8" s="135"/>
      <c r="K8" s="135"/>
      <c r="L8" s="135"/>
    </row>
    <row r="9" spans="1:13" ht="36.75" customHeight="1" x14ac:dyDescent="0.25">
      <c r="A9" s="2"/>
      <c r="B9" s="93" t="s">
        <v>33</v>
      </c>
      <c r="C9" s="93"/>
      <c r="D9" s="137" t="s">
        <v>0</v>
      </c>
      <c r="E9" s="137"/>
      <c r="F9" s="137"/>
      <c r="G9" s="137"/>
      <c r="H9" s="137"/>
      <c r="I9" s="137"/>
      <c r="J9" s="137"/>
      <c r="K9"/>
      <c r="L9" s="10"/>
    </row>
    <row r="10" spans="1:13" ht="20.25" customHeight="1" x14ac:dyDescent="0.25">
      <c r="A10" s="28" t="s">
        <v>31</v>
      </c>
      <c r="B10" s="138">
        <v>1910000</v>
      </c>
      <c r="C10" s="138"/>
      <c r="D10" s="135" t="s">
        <v>39</v>
      </c>
      <c r="E10" s="135"/>
      <c r="F10" s="135"/>
      <c r="G10" s="135"/>
      <c r="H10" s="135"/>
      <c r="I10" s="135"/>
      <c r="J10" s="135"/>
      <c r="K10" s="135"/>
      <c r="L10" s="135"/>
    </row>
    <row r="11" spans="1:13" ht="25.5" customHeight="1" x14ac:dyDescent="0.25">
      <c r="A11" s="2"/>
      <c r="B11" s="93" t="s">
        <v>33</v>
      </c>
      <c r="C11" s="93"/>
      <c r="D11" s="137" t="s">
        <v>0</v>
      </c>
      <c r="E11" s="137"/>
      <c r="F11" s="137"/>
      <c r="G11" s="137"/>
      <c r="H11" s="137"/>
      <c r="I11" s="137"/>
      <c r="J11" s="137"/>
      <c r="K11"/>
      <c r="L11" s="10"/>
    </row>
    <row r="12" spans="1:13" ht="34.5" customHeight="1" x14ac:dyDescent="0.25">
      <c r="A12" s="29" t="s">
        <v>32</v>
      </c>
      <c r="B12" s="106">
        <v>1917670</v>
      </c>
      <c r="C12" s="106"/>
      <c r="D12" s="107" t="s">
        <v>57</v>
      </c>
      <c r="E12" s="107"/>
      <c r="F12" s="107" t="s">
        <v>58</v>
      </c>
      <c r="G12" s="107"/>
      <c r="H12" s="106" t="s">
        <v>59</v>
      </c>
      <c r="I12" s="106"/>
      <c r="J12" s="106"/>
      <c r="K12" s="106"/>
      <c r="L12" s="106"/>
    </row>
    <row r="13" spans="1:13" ht="35.25" customHeight="1" x14ac:dyDescent="0.25">
      <c r="A13" s="2"/>
      <c r="B13" s="93" t="s">
        <v>33</v>
      </c>
      <c r="C13" s="93"/>
      <c r="D13" s="93" t="s">
        <v>34</v>
      </c>
      <c r="E13" s="93"/>
      <c r="F13" s="112" t="s">
        <v>35</v>
      </c>
      <c r="G13" s="112"/>
      <c r="H13" s="93" t="s">
        <v>36</v>
      </c>
      <c r="I13" s="93"/>
      <c r="J13" s="93"/>
      <c r="K13" s="93"/>
      <c r="L13" s="9"/>
    </row>
    <row r="14" spans="1:13" ht="17.25" customHeight="1" x14ac:dyDescent="0.25">
      <c r="A14" s="147" t="s">
        <v>19</v>
      </c>
      <c r="B14" s="147"/>
      <c r="C14" s="147"/>
      <c r="D14" s="147"/>
      <c r="E14" s="147"/>
      <c r="F14" s="147"/>
      <c r="G14" s="147"/>
      <c r="H14" s="147"/>
      <c r="I14" s="147"/>
      <c r="J14" s="147"/>
      <c r="K14" s="147"/>
      <c r="L14" s="147"/>
      <c r="M14" s="147"/>
    </row>
    <row r="15" spans="1:13" ht="7.5" customHeight="1" x14ac:dyDescent="0.25">
      <c r="A15" s="1"/>
    </row>
    <row r="16" spans="1:13" ht="31.5" x14ac:dyDescent="0.25">
      <c r="A16" s="3" t="s">
        <v>16</v>
      </c>
      <c r="B16" s="101" t="s">
        <v>17</v>
      </c>
      <c r="C16" s="102"/>
      <c r="D16" s="102"/>
      <c r="E16" s="102"/>
      <c r="F16" s="102"/>
      <c r="G16" s="102"/>
      <c r="H16" s="102"/>
      <c r="I16" s="102"/>
      <c r="J16" s="102"/>
      <c r="K16" s="102"/>
      <c r="L16" s="102"/>
      <c r="M16" s="103"/>
    </row>
    <row r="17" spans="1:13" s="20" customFormat="1" ht="23.25" customHeight="1" x14ac:dyDescent="0.25">
      <c r="A17" s="21">
        <v>1</v>
      </c>
      <c r="B17" s="113" t="s">
        <v>60</v>
      </c>
      <c r="C17" s="114"/>
      <c r="D17" s="114"/>
      <c r="E17" s="114"/>
      <c r="F17" s="114"/>
      <c r="G17" s="114"/>
      <c r="H17" s="114"/>
      <c r="I17" s="114"/>
      <c r="J17" s="114"/>
      <c r="K17" s="114"/>
      <c r="L17" s="114"/>
      <c r="M17" s="115"/>
    </row>
    <row r="18" spans="1:13" ht="10.5" customHeight="1" x14ac:dyDescent="0.25">
      <c r="A18" s="1"/>
    </row>
    <row r="19" spans="1:13" x14ac:dyDescent="0.25">
      <c r="A19" s="5" t="s">
        <v>20</v>
      </c>
    </row>
    <row r="20" spans="1:13" s="20" customFormat="1" ht="21.75" customHeight="1" x14ac:dyDescent="0.25">
      <c r="A20" s="26"/>
      <c r="B20" s="108" t="s">
        <v>61</v>
      </c>
      <c r="C20" s="108"/>
      <c r="D20" s="108"/>
      <c r="E20" s="108"/>
      <c r="F20" s="108"/>
      <c r="G20" s="108"/>
      <c r="H20" s="108"/>
      <c r="I20" s="108"/>
      <c r="J20" s="108"/>
      <c r="K20" s="108"/>
      <c r="L20" s="108"/>
      <c r="M20" s="108"/>
    </row>
    <row r="21" spans="1:13" x14ac:dyDescent="0.25">
      <c r="A21" s="5" t="s">
        <v>21</v>
      </c>
    </row>
    <row r="22" spans="1:13" ht="9" customHeight="1" x14ac:dyDescent="0.25">
      <c r="A22" s="1"/>
    </row>
    <row r="23" spans="1:13" ht="32.25" customHeight="1" x14ac:dyDescent="0.25">
      <c r="A23" s="3" t="s">
        <v>16</v>
      </c>
      <c r="B23" s="101" t="s">
        <v>2</v>
      </c>
      <c r="C23" s="102"/>
      <c r="D23" s="102"/>
      <c r="E23" s="102"/>
      <c r="F23" s="102"/>
      <c r="G23" s="102"/>
      <c r="H23" s="102"/>
      <c r="I23" s="102"/>
      <c r="J23" s="102"/>
      <c r="K23" s="102"/>
      <c r="L23" s="102"/>
      <c r="M23" s="103"/>
    </row>
    <row r="24" spans="1:13" ht="25.5" customHeight="1" x14ac:dyDescent="0.25">
      <c r="A24" s="3">
        <v>1</v>
      </c>
      <c r="B24" s="119" t="s">
        <v>60</v>
      </c>
      <c r="C24" s="120"/>
      <c r="D24" s="120"/>
      <c r="E24" s="120"/>
      <c r="F24" s="120"/>
      <c r="G24" s="120"/>
      <c r="H24" s="120"/>
      <c r="I24" s="120"/>
      <c r="J24" s="120"/>
      <c r="K24" s="120"/>
      <c r="L24" s="120"/>
      <c r="M24" s="121"/>
    </row>
    <row r="25" spans="1:13" ht="9" customHeight="1" x14ac:dyDescent="0.25">
      <c r="A25" s="1"/>
    </row>
    <row r="26" spans="1:13" x14ac:dyDescent="0.25">
      <c r="A26" s="5" t="s">
        <v>22</v>
      </c>
    </row>
    <row r="27" spans="1:13" ht="16.5" customHeight="1" x14ac:dyDescent="0.25">
      <c r="A27" s="34" t="s">
        <v>45</v>
      </c>
      <c r="B27" s="7"/>
    </row>
    <row r="28" spans="1:13" ht="15.75" customHeight="1" x14ac:dyDescent="0.25">
      <c r="A28" s="1"/>
      <c r="L28" s="111" t="s">
        <v>18</v>
      </c>
      <c r="M28" s="111"/>
    </row>
    <row r="29" spans="1:13" ht="30" customHeight="1" x14ac:dyDescent="0.25">
      <c r="A29" s="104" t="s">
        <v>16</v>
      </c>
      <c r="B29" s="95" t="s">
        <v>23</v>
      </c>
      <c r="C29" s="96"/>
      <c r="D29" s="97"/>
      <c r="E29" s="101" t="s">
        <v>10</v>
      </c>
      <c r="F29" s="102"/>
      <c r="G29" s="103"/>
      <c r="H29" s="101" t="s">
        <v>24</v>
      </c>
      <c r="I29" s="102"/>
      <c r="J29" s="103"/>
      <c r="K29" s="101" t="s">
        <v>11</v>
      </c>
      <c r="L29" s="102"/>
      <c r="M29" s="103"/>
    </row>
    <row r="30" spans="1:13" ht="31.5" customHeight="1" x14ac:dyDescent="0.25">
      <c r="A30" s="105"/>
      <c r="B30" s="98"/>
      <c r="C30" s="99"/>
      <c r="D30" s="100"/>
      <c r="E30" s="3" t="s">
        <v>12</v>
      </c>
      <c r="F30" s="3" t="s">
        <v>13</v>
      </c>
      <c r="G30" s="3" t="s">
        <v>14</v>
      </c>
      <c r="H30" s="3" t="s">
        <v>12</v>
      </c>
      <c r="I30" s="3" t="s">
        <v>13</v>
      </c>
      <c r="J30" s="3" t="s">
        <v>14</v>
      </c>
      <c r="K30" s="3" t="s">
        <v>12</v>
      </c>
      <c r="L30" s="3" t="s">
        <v>13</v>
      </c>
      <c r="M30" s="3" t="s">
        <v>14</v>
      </c>
    </row>
    <row r="31" spans="1:13" ht="13.5" customHeight="1" x14ac:dyDescent="0.25">
      <c r="A31" s="3">
        <v>1</v>
      </c>
      <c r="B31" s="101">
        <v>2</v>
      </c>
      <c r="C31" s="102"/>
      <c r="D31" s="103"/>
      <c r="E31" s="3">
        <v>3</v>
      </c>
      <c r="F31" s="3">
        <v>4</v>
      </c>
      <c r="G31" s="3">
        <v>5</v>
      </c>
      <c r="H31" s="3">
        <v>6</v>
      </c>
      <c r="I31" s="3">
        <v>7</v>
      </c>
      <c r="J31" s="3">
        <v>8</v>
      </c>
      <c r="K31" s="3">
        <v>9</v>
      </c>
      <c r="L31" s="3">
        <v>10</v>
      </c>
      <c r="M31" s="3">
        <v>11</v>
      </c>
    </row>
    <row r="32" spans="1:13" ht="57" hidden="1" customHeight="1" x14ac:dyDescent="0.25">
      <c r="A32" s="16">
        <v>1</v>
      </c>
      <c r="B32" s="125" t="s">
        <v>75</v>
      </c>
      <c r="C32" s="126"/>
      <c r="D32" s="127"/>
      <c r="E32" s="31">
        <v>0</v>
      </c>
      <c r="F32" s="18"/>
      <c r="G32" s="18">
        <f t="shared" ref="G32:G38" si="0">SUM(E32:F32)</f>
        <v>0</v>
      </c>
      <c r="H32" s="18">
        <v>0</v>
      </c>
      <c r="I32" s="18"/>
      <c r="J32" s="18">
        <f t="shared" ref="J32:J38" si="1">SUM(H32:I32)</f>
        <v>0</v>
      </c>
      <c r="K32" s="18">
        <f>SUM(H32)-E32</f>
        <v>0</v>
      </c>
      <c r="L32" s="18">
        <f>SUM(I32)-F32</f>
        <v>0</v>
      </c>
      <c r="M32" s="18">
        <f t="shared" ref="M32:M38" si="2">SUM(K32:L32)</f>
        <v>0</v>
      </c>
    </row>
    <row r="33" spans="1:15" ht="72" hidden="1" customHeight="1" x14ac:dyDescent="0.25">
      <c r="A33" s="16">
        <v>2</v>
      </c>
      <c r="B33" s="125" t="s">
        <v>97</v>
      </c>
      <c r="C33" s="126"/>
      <c r="D33" s="127"/>
      <c r="E33" s="31">
        <v>0</v>
      </c>
      <c r="F33" s="18"/>
      <c r="G33" s="18">
        <f t="shared" si="0"/>
        <v>0</v>
      </c>
      <c r="H33" s="18">
        <v>0</v>
      </c>
      <c r="I33" s="18"/>
      <c r="J33" s="18">
        <f t="shared" si="1"/>
        <v>0</v>
      </c>
      <c r="K33" s="18">
        <f t="shared" ref="K33:K38" si="3">SUM(H33)-E33</f>
        <v>0</v>
      </c>
      <c r="L33" s="18">
        <f t="shared" ref="L33:L38" si="4">SUM(I33)-F33</f>
        <v>0</v>
      </c>
      <c r="M33" s="18">
        <f t="shared" si="2"/>
        <v>0</v>
      </c>
    </row>
    <row r="34" spans="1:15" ht="75" hidden="1" customHeight="1" x14ac:dyDescent="0.25">
      <c r="A34" s="16">
        <v>3</v>
      </c>
      <c r="B34" s="125" t="s">
        <v>74</v>
      </c>
      <c r="C34" s="126"/>
      <c r="D34" s="127"/>
      <c r="E34" s="31">
        <v>0</v>
      </c>
      <c r="F34" s="18"/>
      <c r="G34" s="18">
        <f t="shared" si="0"/>
        <v>0</v>
      </c>
      <c r="H34" s="18">
        <v>0</v>
      </c>
      <c r="I34" s="83"/>
      <c r="J34" s="18">
        <f t="shared" si="1"/>
        <v>0</v>
      </c>
      <c r="K34" s="18">
        <f t="shared" si="3"/>
        <v>0</v>
      </c>
      <c r="L34" s="18">
        <f t="shared" si="4"/>
        <v>0</v>
      </c>
      <c r="M34" s="18">
        <f t="shared" si="2"/>
        <v>0</v>
      </c>
    </row>
    <row r="35" spans="1:15" ht="60" customHeight="1" x14ac:dyDescent="0.25">
      <c r="A35" s="16">
        <v>4</v>
      </c>
      <c r="B35" s="125" t="s">
        <v>71</v>
      </c>
      <c r="C35" s="126"/>
      <c r="D35" s="127"/>
      <c r="E35" s="31">
        <v>0</v>
      </c>
      <c r="F35" s="18">
        <v>116000</v>
      </c>
      <c r="G35" s="18">
        <f t="shared" si="0"/>
        <v>116000</v>
      </c>
      <c r="H35" s="18">
        <v>0</v>
      </c>
      <c r="I35" s="18">
        <v>116000</v>
      </c>
      <c r="J35" s="18">
        <f t="shared" si="1"/>
        <v>116000</v>
      </c>
      <c r="K35" s="18">
        <f t="shared" si="3"/>
        <v>0</v>
      </c>
      <c r="L35" s="18">
        <f t="shared" si="4"/>
        <v>0</v>
      </c>
      <c r="M35" s="18">
        <f t="shared" si="2"/>
        <v>0</v>
      </c>
    </row>
    <row r="36" spans="1:15" ht="58.5" hidden="1" customHeight="1" x14ac:dyDescent="0.25">
      <c r="A36" s="16">
        <v>5</v>
      </c>
      <c r="B36" s="125" t="s">
        <v>72</v>
      </c>
      <c r="C36" s="126"/>
      <c r="D36" s="127"/>
      <c r="E36" s="31">
        <v>0</v>
      </c>
      <c r="F36" s="18"/>
      <c r="G36" s="18">
        <f t="shared" si="0"/>
        <v>0</v>
      </c>
      <c r="H36" s="18">
        <v>0</v>
      </c>
      <c r="I36" s="18"/>
      <c r="J36" s="18">
        <f t="shared" si="1"/>
        <v>0</v>
      </c>
      <c r="K36" s="18">
        <f t="shared" si="3"/>
        <v>0</v>
      </c>
      <c r="L36" s="18">
        <f t="shared" si="4"/>
        <v>0</v>
      </c>
      <c r="M36" s="18">
        <f t="shared" si="2"/>
        <v>0</v>
      </c>
    </row>
    <row r="37" spans="1:15" ht="123" hidden="1" customHeight="1" x14ac:dyDescent="0.25">
      <c r="A37" s="16">
        <v>6</v>
      </c>
      <c r="B37" s="125" t="s">
        <v>73</v>
      </c>
      <c r="C37" s="126"/>
      <c r="D37" s="127"/>
      <c r="E37" s="31">
        <v>0</v>
      </c>
      <c r="F37" s="18">
        <v>0</v>
      </c>
      <c r="G37" s="18">
        <f t="shared" si="0"/>
        <v>0</v>
      </c>
      <c r="H37" s="18">
        <v>0</v>
      </c>
      <c r="I37" s="18">
        <v>0</v>
      </c>
      <c r="J37" s="18">
        <f t="shared" si="1"/>
        <v>0</v>
      </c>
      <c r="K37" s="18">
        <f t="shared" si="3"/>
        <v>0</v>
      </c>
      <c r="L37" s="18">
        <f t="shared" si="4"/>
        <v>0</v>
      </c>
      <c r="M37" s="18">
        <f t="shared" si="2"/>
        <v>0</v>
      </c>
    </row>
    <row r="38" spans="1:15" ht="112.5" hidden="1" customHeight="1" x14ac:dyDescent="0.25">
      <c r="A38" s="16">
        <v>7</v>
      </c>
      <c r="B38" s="125" t="s">
        <v>115</v>
      </c>
      <c r="C38" s="126"/>
      <c r="D38" s="127"/>
      <c r="E38" s="31">
        <v>0</v>
      </c>
      <c r="F38" s="18"/>
      <c r="G38" s="18">
        <f t="shared" si="0"/>
        <v>0</v>
      </c>
      <c r="H38" s="18">
        <v>0</v>
      </c>
      <c r="I38" s="18"/>
      <c r="J38" s="18">
        <f t="shared" si="1"/>
        <v>0</v>
      </c>
      <c r="K38" s="18">
        <f t="shared" si="3"/>
        <v>0</v>
      </c>
      <c r="L38" s="18">
        <f t="shared" si="4"/>
        <v>0</v>
      </c>
      <c r="M38" s="18">
        <f t="shared" si="2"/>
        <v>0</v>
      </c>
      <c r="O38" s="82">
        <f>SUM(I32:I38)</f>
        <v>116000</v>
      </c>
    </row>
    <row r="39" spans="1:15" ht="10.5" customHeight="1" x14ac:dyDescent="0.25">
      <c r="A39" s="39"/>
      <c r="B39" s="33"/>
      <c r="C39" s="33"/>
      <c r="D39" s="33"/>
      <c r="E39" s="40"/>
      <c r="F39" s="41"/>
      <c r="G39" s="41"/>
      <c r="H39" s="41"/>
      <c r="I39" s="41"/>
      <c r="J39" s="41"/>
      <c r="K39" s="41"/>
      <c r="L39" s="41"/>
      <c r="M39" s="42"/>
    </row>
    <row r="40" spans="1:15" ht="29.25" customHeight="1" x14ac:dyDescent="0.25">
      <c r="A40" s="119" t="s">
        <v>49</v>
      </c>
      <c r="B40" s="120"/>
      <c r="C40" s="120"/>
      <c r="D40" s="120"/>
      <c r="E40" s="120"/>
      <c r="F40" s="120"/>
      <c r="G40" s="120"/>
      <c r="H40" s="120"/>
      <c r="I40" s="120"/>
      <c r="J40" s="120"/>
      <c r="K40" s="120"/>
      <c r="L40" s="120"/>
      <c r="M40" s="121"/>
    </row>
    <row r="41" spans="1:15" ht="29.25" customHeight="1" x14ac:dyDescent="0.25">
      <c r="A41" s="43" t="s">
        <v>50</v>
      </c>
      <c r="B41" s="140" t="s">
        <v>51</v>
      </c>
      <c r="C41" s="141"/>
      <c r="D41" s="141"/>
      <c r="E41" s="141"/>
      <c r="F41" s="141"/>
      <c r="G41" s="141"/>
      <c r="H41" s="141"/>
      <c r="I41" s="141"/>
      <c r="J41" s="141"/>
      <c r="K41" s="141"/>
      <c r="L41" s="141"/>
      <c r="M41" s="142"/>
    </row>
    <row r="42" spans="1:15" ht="20.25" customHeight="1" x14ac:dyDescent="0.25">
      <c r="A42" s="43">
        <v>1</v>
      </c>
      <c r="B42" s="143">
        <v>2</v>
      </c>
      <c r="C42" s="144"/>
      <c r="D42" s="144"/>
      <c r="E42" s="144"/>
      <c r="F42" s="144"/>
      <c r="G42" s="144"/>
      <c r="H42" s="144"/>
      <c r="I42" s="144"/>
      <c r="J42" s="144"/>
      <c r="K42" s="144"/>
      <c r="L42" s="144"/>
      <c r="M42" s="145"/>
    </row>
    <row r="43" spans="1:15" ht="33" customHeight="1" x14ac:dyDescent="0.25">
      <c r="A43" s="44"/>
      <c r="B43" s="109" t="s">
        <v>124</v>
      </c>
      <c r="C43" s="110"/>
      <c r="D43" s="110"/>
      <c r="E43" s="110"/>
      <c r="F43" s="110"/>
      <c r="G43" s="110"/>
      <c r="H43" s="110"/>
      <c r="I43" s="110"/>
      <c r="J43" s="110"/>
      <c r="K43" s="110"/>
      <c r="L43" s="110"/>
      <c r="M43" s="110"/>
      <c r="O43" s="55"/>
    </row>
    <row r="44" spans="1:15" ht="15.75" customHeight="1" x14ac:dyDescent="0.25">
      <c r="A44" s="1"/>
    </row>
    <row r="45" spans="1:15" ht="21" customHeight="1" x14ac:dyDescent="0.25">
      <c r="A45" s="94" t="s">
        <v>25</v>
      </c>
      <c r="B45" s="94"/>
      <c r="C45" s="94"/>
      <c r="D45" s="94"/>
      <c r="E45" s="94"/>
      <c r="F45" s="94"/>
      <c r="G45" s="94"/>
      <c r="H45" s="94"/>
      <c r="I45" s="94"/>
      <c r="J45" s="94"/>
      <c r="K45" s="94"/>
      <c r="L45" s="94"/>
      <c r="M45" s="94"/>
    </row>
    <row r="46" spans="1:15" ht="12.75" customHeight="1" x14ac:dyDescent="0.25">
      <c r="M46" s="26" t="s">
        <v>18</v>
      </c>
    </row>
    <row r="47" spans="1:15" ht="6" customHeight="1" x14ac:dyDescent="0.25">
      <c r="A47" s="1"/>
    </row>
    <row r="48" spans="1:15" ht="31.5" customHeight="1" x14ac:dyDescent="0.25">
      <c r="A48" s="104" t="s">
        <v>1</v>
      </c>
      <c r="B48" s="95" t="s">
        <v>26</v>
      </c>
      <c r="C48" s="96"/>
      <c r="D48" s="97"/>
      <c r="E48" s="101" t="s">
        <v>10</v>
      </c>
      <c r="F48" s="102"/>
      <c r="G48" s="103"/>
      <c r="H48" s="101" t="s">
        <v>24</v>
      </c>
      <c r="I48" s="102"/>
      <c r="J48" s="103"/>
      <c r="K48" s="101" t="s">
        <v>11</v>
      </c>
      <c r="L48" s="102"/>
      <c r="M48" s="103"/>
    </row>
    <row r="49" spans="1:13" ht="33.75" customHeight="1" x14ac:dyDescent="0.25">
      <c r="A49" s="105"/>
      <c r="B49" s="98"/>
      <c r="C49" s="99"/>
      <c r="D49" s="100"/>
      <c r="E49" s="3" t="s">
        <v>12</v>
      </c>
      <c r="F49" s="3" t="s">
        <v>13</v>
      </c>
      <c r="G49" s="3" t="s">
        <v>14</v>
      </c>
      <c r="H49" s="3" t="s">
        <v>12</v>
      </c>
      <c r="I49" s="3" t="s">
        <v>13</v>
      </c>
      <c r="J49" s="3" t="s">
        <v>14</v>
      </c>
      <c r="K49" s="3" t="s">
        <v>12</v>
      </c>
      <c r="L49" s="3" t="s">
        <v>13</v>
      </c>
      <c r="M49" s="3" t="s">
        <v>14</v>
      </c>
    </row>
    <row r="50" spans="1:13" x14ac:dyDescent="0.25">
      <c r="A50" s="3">
        <v>1</v>
      </c>
      <c r="B50" s="101">
        <v>2</v>
      </c>
      <c r="C50" s="102"/>
      <c r="D50" s="103"/>
      <c r="E50" s="3">
        <v>3</v>
      </c>
      <c r="F50" s="3">
        <v>4</v>
      </c>
      <c r="G50" s="3">
        <v>5</v>
      </c>
      <c r="H50" s="3">
        <v>6</v>
      </c>
      <c r="I50" s="3">
        <v>7</v>
      </c>
      <c r="J50" s="3">
        <v>8</v>
      </c>
      <c r="K50" s="3">
        <v>9</v>
      </c>
      <c r="L50" s="3">
        <v>10</v>
      </c>
      <c r="M50" s="3">
        <v>11</v>
      </c>
    </row>
    <row r="51" spans="1:13" ht="51" hidden="1" customHeight="1" x14ac:dyDescent="0.25">
      <c r="A51" s="16">
        <v>1</v>
      </c>
      <c r="B51" s="113" t="s">
        <v>62</v>
      </c>
      <c r="C51" s="114"/>
      <c r="D51" s="115"/>
      <c r="E51" s="60">
        <v>0</v>
      </c>
      <c r="F51" s="70">
        <f>F32</f>
        <v>0</v>
      </c>
      <c r="G51" s="18">
        <f>SUM(E51:F51)</f>
        <v>0</v>
      </c>
      <c r="H51" s="60">
        <v>0</v>
      </c>
      <c r="I51" s="84">
        <f>I32</f>
        <v>0</v>
      </c>
      <c r="J51" s="18">
        <f>SUM(H51:I51)</f>
        <v>0</v>
      </c>
      <c r="K51" s="18">
        <f>SUM(H51)-E51</f>
        <v>0</v>
      </c>
      <c r="L51" s="18">
        <f>SUM(I51)-F51</f>
        <v>0</v>
      </c>
      <c r="M51" s="18">
        <f>SUM(K51:L51)</f>
        <v>0</v>
      </c>
    </row>
    <row r="52" spans="1:13" ht="55.5" customHeight="1" x14ac:dyDescent="0.25">
      <c r="A52" s="17">
        <v>1</v>
      </c>
      <c r="B52" s="113" t="s">
        <v>63</v>
      </c>
      <c r="C52" s="114"/>
      <c r="D52" s="115"/>
      <c r="E52" s="18">
        <v>0</v>
      </c>
      <c r="F52" s="18">
        <f>F33+F34+F35+F36+F37+F38</f>
        <v>116000</v>
      </c>
      <c r="G52" s="18">
        <f>SUM(E52:F52)</f>
        <v>116000</v>
      </c>
      <c r="H52" s="18">
        <v>0</v>
      </c>
      <c r="I52" s="148">
        <f>I33+I34+I35+I36+I37+I38</f>
        <v>116000</v>
      </c>
      <c r="J52" s="18">
        <f>SUM(H52:I52)</f>
        <v>116000</v>
      </c>
      <c r="K52" s="18">
        <f>SUM(H52)-E52</f>
        <v>0</v>
      </c>
      <c r="L52" s="18">
        <f>SUM(I52)-F52</f>
        <v>0</v>
      </c>
      <c r="M52" s="18">
        <f>SUM(K52:L52)</f>
        <v>0</v>
      </c>
    </row>
    <row r="53" spans="1:13" ht="13.5" customHeight="1" x14ac:dyDescent="0.25">
      <c r="A53" s="1"/>
    </row>
    <row r="54" spans="1:13" x14ac:dyDescent="0.25">
      <c r="A54" s="5" t="s">
        <v>27</v>
      </c>
    </row>
    <row r="55" spans="1:13" x14ac:dyDescent="0.25">
      <c r="A55" s="45" t="s">
        <v>52</v>
      </c>
    </row>
    <row r="56" spans="1:13" ht="53.25" customHeight="1" x14ac:dyDescent="0.25">
      <c r="A56" s="104" t="s">
        <v>1</v>
      </c>
      <c r="B56" s="104" t="s">
        <v>15</v>
      </c>
      <c r="C56" s="104" t="s">
        <v>3</v>
      </c>
      <c r="D56" s="104" t="s">
        <v>4</v>
      </c>
      <c r="E56" s="101" t="s">
        <v>10</v>
      </c>
      <c r="F56" s="102"/>
      <c r="G56" s="103"/>
      <c r="H56" s="101" t="s">
        <v>28</v>
      </c>
      <c r="I56" s="102"/>
      <c r="J56" s="103"/>
      <c r="K56" s="101" t="s">
        <v>11</v>
      </c>
      <c r="L56" s="102"/>
      <c r="M56" s="103"/>
    </row>
    <row r="57" spans="1:13" ht="30.75" customHeight="1" x14ac:dyDescent="0.25">
      <c r="A57" s="105"/>
      <c r="B57" s="105"/>
      <c r="C57" s="105"/>
      <c r="D57" s="105"/>
      <c r="E57" s="3" t="s">
        <v>12</v>
      </c>
      <c r="F57" s="3" t="s">
        <v>13</v>
      </c>
      <c r="G57" s="3" t="s">
        <v>14</v>
      </c>
      <c r="H57" s="3" t="s">
        <v>12</v>
      </c>
      <c r="I57" s="3" t="s">
        <v>13</v>
      </c>
      <c r="J57" s="3" t="s">
        <v>14</v>
      </c>
      <c r="K57" s="3" t="s">
        <v>12</v>
      </c>
      <c r="L57" s="3" t="s">
        <v>13</v>
      </c>
      <c r="M57" s="3" t="s">
        <v>14</v>
      </c>
    </row>
    <row r="58" spans="1:13" x14ac:dyDescent="0.25">
      <c r="A58" s="3">
        <v>1</v>
      </c>
      <c r="B58" s="3">
        <v>2</v>
      </c>
      <c r="C58" s="3">
        <v>3</v>
      </c>
      <c r="D58" s="3">
        <v>4</v>
      </c>
      <c r="E58" s="3">
        <v>5</v>
      </c>
      <c r="F58" s="3">
        <v>6</v>
      </c>
      <c r="G58" s="3">
        <v>7</v>
      </c>
      <c r="H58" s="3">
        <v>8</v>
      </c>
      <c r="I58" s="3">
        <v>9</v>
      </c>
      <c r="J58" s="3">
        <v>10</v>
      </c>
      <c r="K58" s="3">
        <v>11</v>
      </c>
      <c r="L58" s="3">
        <v>12</v>
      </c>
      <c r="M58" s="3">
        <v>13</v>
      </c>
    </row>
    <row r="59" spans="1:13" x14ac:dyDescent="0.25">
      <c r="A59" s="3">
        <v>1</v>
      </c>
      <c r="B59" s="11" t="s">
        <v>5</v>
      </c>
      <c r="C59" s="3"/>
      <c r="D59" s="3"/>
      <c r="E59" s="3"/>
      <c r="F59" s="3"/>
      <c r="G59" s="3"/>
      <c r="H59" s="3"/>
      <c r="I59" s="3"/>
      <c r="J59" s="3"/>
      <c r="K59" s="3"/>
      <c r="L59" s="3"/>
      <c r="M59" s="3"/>
    </row>
    <row r="60" spans="1:13" ht="102" hidden="1" x14ac:dyDescent="0.25">
      <c r="A60" s="16"/>
      <c r="B60" s="71" t="str">
        <f>B32</f>
        <v>Внески до статутного капіталу Хмельницького комунального підприємства "Електротранс" на придбання 10 автобусів</v>
      </c>
      <c r="C60" s="32" t="s">
        <v>40</v>
      </c>
      <c r="D60" s="32" t="s">
        <v>76</v>
      </c>
      <c r="E60" s="57">
        <v>0</v>
      </c>
      <c r="F60" s="18">
        <f>F32</f>
        <v>0</v>
      </c>
      <c r="G60" s="18">
        <f t="shared" ref="G60:G66" si="5">SUM(E60:F60)</f>
        <v>0</v>
      </c>
      <c r="H60" s="61">
        <v>0</v>
      </c>
      <c r="I60" s="18">
        <f t="shared" ref="I60:I66" si="6">I32</f>
        <v>0</v>
      </c>
      <c r="J60" s="18">
        <f t="shared" ref="J60:J66" si="7">SUM(H60:I60)</f>
        <v>0</v>
      </c>
      <c r="K60" s="57">
        <f t="shared" ref="K60:L66" si="8">H60-E60</f>
        <v>0</v>
      </c>
      <c r="L60" s="57">
        <f t="shared" si="8"/>
        <v>0</v>
      </c>
      <c r="M60" s="18">
        <f t="shared" ref="M60:M66" si="9">K60+L60</f>
        <v>0</v>
      </c>
    </row>
    <row r="61" spans="1:13" ht="200.25" hidden="1" customHeight="1" x14ac:dyDescent="0.25">
      <c r="A61" s="16"/>
      <c r="B61" s="71" t="str">
        <f t="shared" ref="B61:B66" si="10">B33</f>
        <v>Внески до статутного капіталу Хмельницького комунального підприємства "Електротранс" на придбання обладнання для господарської дільності (диспетчерський пункт управління (1шт.), комплекс телемеханіки тягових підстанцій  (10 шт.)</v>
      </c>
      <c r="C61" s="32" t="s">
        <v>40</v>
      </c>
      <c r="D61" s="32" t="s">
        <v>76</v>
      </c>
      <c r="E61" s="57">
        <v>0</v>
      </c>
      <c r="F61" s="18">
        <f t="shared" ref="F61:F66" si="11">F33</f>
        <v>0</v>
      </c>
      <c r="G61" s="18">
        <f t="shared" si="5"/>
        <v>0</v>
      </c>
      <c r="H61" s="61">
        <v>0</v>
      </c>
      <c r="I61" s="18">
        <f t="shared" si="6"/>
        <v>0</v>
      </c>
      <c r="J61" s="18">
        <f t="shared" si="7"/>
        <v>0</v>
      </c>
      <c r="K61" s="57">
        <f t="shared" si="8"/>
        <v>0</v>
      </c>
      <c r="L61" s="57">
        <f t="shared" si="8"/>
        <v>0</v>
      </c>
      <c r="M61" s="18">
        <f t="shared" si="9"/>
        <v>0</v>
      </c>
    </row>
    <row r="62" spans="1:13" ht="182.25" hidden="1" customHeight="1" x14ac:dyDescent="0.25">
      <c r="A62" s="12"/>
      <c r="B62" s="71" t="str">
        <f t="shared" si="10"/>
        <v>Внески до статутного капіталу Хмельницького комунального підприємства "Електротранс" на придбання спеціалізованої техніки: автопідйомник для ремонту та обслуговування контактної мережі (1 од.)</v>
      </c>
      <c r="C62" s="17" t="s">
        <v>40</v>
      </c>
      <c r="D62" s="32" t="s">
        <v>76</v>
      </c>
      <c r="E62" s="57">
        <v>0</v>
      </c>
      <c r="F62" s="18">
        <f t="shared" si="11"/>
        <v>0</v>
      </c>
      <c r="G62" s="18">
        <f t="shared" si="5"/>
        <v>0</v>
      </c>
      <c r="H62" s="61">
        <v>0</v>
      </c>
      <c r="I62" s="18">
        <f t="shared" si="6"/>
        <v>0</v>
      </c>
      <c r="J62" s="18">
        <f t="shared" si="7"/>
        <v>0</v>
      </c>
      <c r="K62" s="57">
        <f t="shared" si="8"/>
        <v>0</v>
      </c>
      <c r="L62" s="57">
        <f t="shared" si="8"/>
        <v>0</v>
      </c>
      <c r="M62" s="18">
        <f t="shared" si="9"/>
        <v>0</v>
      </c>
    </row>
    <row r="63" spans="1:13" ht="132.75" customHeight="1" x14ac:dyDescent="0.25">
      <c r="A63" s="32"/>
      <c r="B63" s="71" t="str">
        <f t="shared" si="10"/>
        <v>Проектні і вишукувальні роботи по капітальному ремонту контактної мережі на шляхопроводі через залізну дорогу по вул. Кам’янецькій в м. Хмельницькому</v>
      </c>
      <c r="C63" s="32" t="s">
        <v>40</v>
      </c>
      <c r="D63" s="32" t="s">
        <v>125</v>
      </c>
      <c r="E63" s="57">
        <v>0</v>
      </c>
      <c r="F63" s="18">
        <f t="shared" si="11"/>
        <v>116000</v>
      </c>
      <c r="G63" s="18">
        <f t="shared" si="5"/>
        <v>116000</v>
      </c>
      <c r="H63" s="61">
        <v>0</v>
      </c>
      <c r="I63" s="18">
        <f t="shared" si="6"/>
        <v>116000</v>
      </c>
      <c r="J63" s="18">
        <f t="shared" si="7"/>
        <v>116000</v>
      </c>
      <c r="K63" s="57">
        <f t="shared" si="8"/>
        <v>0</v>
      </c>
      <c r="L63" s="57">
        <f t="shared" si="8"/>
        <v>0</v>
      </c>
      <c r="M63" s="18">
        <f t="shared" si="9"/>
        <v>0</v>
      </c>
    </row>
    <row r="64" spans="1:13" ht="168" hidden="1" customHeight="1" x14ac:dyDescent="0.25">
      <c r="A64" s="32"/>
      <c r="B64" s="71" t="str">
        <f t="shared" si="10"/>
        <v>нове будівництво водозабірної свердловини для господарчого - питного водопостачання ХКП "Електротранс" (в тому числі вартість проектно - кошторисної документації - 50 000 гривень)</v>
      </c>
      <c r="C64" s="32" t="s">
        <v>40</v>
      </c>
      <c r="D64" s="32" t="s">
        <v>76</v>
      </c>
      <c r="E64" s="57">
        <v>0</v>
      </c>
      <c r="F64" s="18">
        <f t="shared" si="11"/>
        <v>0</v>
      </c>
      <c r="G64" s="18">
        <f t="shared" si="5"/>
        <v>0</v>
      </c>
      <c r="H64" s="61">
        <v>0</v>
      </c>
      <c r="I64" s="18">
        <f t="shared" si="6"/>
        <v>0</v>
      </c>
      <c r="J64" s="18">
        <f t="shared" si="7"/>
        <v>0</v>
      </c>
      <c r="K64" s="57">
        <f t="shared" si="8"/>
        <v>0</v>
      </c>
      <c r="L64" s="57">
        <f t="shared" si="8"/>
        <v>0</v>
      </c>
      <c r="M64" s="18">
        <f t="shared" si="9"/>
        <v>0</v>
      </c>
    </row>
    <row r="65" spans="1:13" ht="321.75" hidden="1" customHeight="1" x14ac:dyDescent="0.25">
      <c r="A65" s="32"/>
      <c r="B65" s="71" t="str">
        <f t="shared" si="10"/>
        <v>розробка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 (співфінансування по Угоді Європейського Банку Реконструкції та Розвитку)</v>
      </c>
      <c r="C65" s="32" t="s">
        <v>40</v>
      </c>
      <c r="D65" s="32" t="s">
        <v>76</v>
      </c>
      <c r="E65" s="57">
        <v>0</v>
      </c>
      <c r="F65" s="18">
        <f t="shared" si="11"/>
        <v>0</v>
      </c>
      <c r="G65" s="18">
        <f t="shared" si="5"/>
        <v>0</v>
      </c>
      <c r="H65" s="61">
        <v>0</v>
      </c>
      <c r="I65" s="18">
        <f t="shared" si="6"/>
        <v>0</v>
      </c>
      <c r="J65" s="18">
        <f t="shared" si="7"/>
        <v>0</v>
      </c>
      <c r="K65" s="57">
        <f t="shared" si="8"/>
        <v>0</v>
      </c>
      <c r="L65" s="57">
        <f t="shared" si="8"/>
        <v>0</v>
      </c>
      <c r="M65" s="18">
        <f t="shared" si="9"/>
        <v>0</v>
      </c>
    </row>
    <row r="66" spans="1:13" ht="302.25" hidden="1" customHeight="1" x14ac:dyDescent="0.25">
      <c r="A66" s="32"/>
      <c r="B66" s="71" t="str">
        <f t="shared" si="10"/>
        <v>розробка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(співфінансування по Угоді Європейського Банку Реконструкції та Розвитку)</v>
      </c>
      <c r="C66" s="32" t="s">
        <v>40</v>
      </c>
      <c r="D66" s="32" t="s">
        <v>76</v>
      </c>
      <c r="E66" s="57">
        <v>0</v>
      </c>
      <c r="F66" s="18">
        <f t="shared" si="11"/>
        <v>0</v>
      </c>
      <c r="G66" s="18">
        <f t="shared" si="5"/>
        <v>0</v>
      </c>
      <c r="H66" s="61">
        <v>0</v>
      </c>
      <c r="I66" s="18">
        <f t="shared" si="6"/>
        <v>0</v>
      </c>
      <c r="J66" s="18">
        <f t="shared" si="7"/>
        <v>0</v>
      </c>
      <c r="K66" s="57">
        <f t="shared" si="8"/>
        <v>0</v>
      </c>
      <c r="L66" s="57">
        <f t="shared" si="8"/>
        <v>0</v>
      </c>
      <c r="M66" s="18">
        <f t="shared" si="9"/>
        <v>0</v>
      </c>
    </row>
    <row r="67" spans="1:13" ht="15.75" customHeight="1" x14ac:dyDescent="0.25">
      <c r="A67" s="3">
        <v>2</v>
      </c>
      <c r="B67" s="11" t="s">
        <v>6</v>
      </c>
      <c r="C67" s="3"/>
      <c r="D67" s="3"/>
      <c r="E67" s="3"/>
      <c r="F67" s="3"/>
      <c r="G67" s="3"/>
      <c r="H67" s="3"/>
      <c r="I67" s="3"/>
      <c r="J67" s="3"/>
      <c r="K67" s="3"/>
      <c r="L67" s="3"/>
      <c r="M67" s="3"/>
    </row>
    <row r="68" spans="1:13" ht="51" hidden="1" customHeight="1" x14ac:dyDescent="0.25">
      <c r="A68" s="16"/>
      <c r="B68" s="71" t="s">
        <v>64</v>
      </c>
      <c r="C68" s="32" t="s">
        <v>56</v>
      </c>
      <c r="D68" s="16" t="s">
        <v>83</v>
      </c>
      <c r="E68" s="16">
        <v>0</v>
      </c>
      <c r="F68" s="16"/>
      <c r="G68" s="19">
        <f t="shared" ref="G68:G75" si="12">E68+F68</f>
        <v>0</v>
      </c>
      <c r="H68" s="16">
        <v>0</v>
      </c>
      <c r="I68" s="16"/>
      <c r="J68" s="46">
        <f t="shared" ref="J68:J75" si="13">H68+I68</f>
        <v>0</v>
      </c>
      <c r="K68" s="16">
        <v>0</v>
      </c>
      <c r="L68" s="62">
        <f t="shared" ref="L68:L75" si="14">J68-G68</f>
        <v>0</v>
      </c>
      <c r="M68" s="23">
        <f t="shared" ref="M68:M75" si="15">SUM(K68:L68)</f>
        <v>0</v>
      </c>
    </row>
    <row r="69" spans="1:13" ht="99" hidden="1" customHeight="1" x14ac:dyDescent="0.25">
      <c r="A69" s="16"/>
      <c r="B69" s="71" t="s">
        <v>77</v>
      </c>
      <c r="C69" s="32" t="s">
        <v>56</v>
      </c>
      <c r="D69" s="16" t="s">
        <v>83</v>
      </c>
      <c r="E69" s="16">
        <v>0</v>
      </c>
      <c r="F69" s="16"/>
      <c r="G69" s="19">
        <f t="shared" si="12"/>
        <v>0</v>
      </c>
      <c r="H69" s="16">
        <v>0</v>
      </c>
      <c r="I69" s="16"/>
      <c r="J69" s="46">
        <f t="shared" si="13"/>
        <v>0</v>
      </c>
      <c r="K69" s="16">
        <v>0</v>
      </c>
      <c r="L69" s="62">
        <f t="shared" si="14"/>
        <v>0</v>
      </c>
      <c r="M69" s="23">
        <f t="shared" si="15"/>
        <v>0</v>
      </c>
    </row>
    <row r="70" spans="1:13" ht="72" hidden="1" customHeight="1" x14ac:dyDescent="0.25">
      <c r="A70" s="16"/>
      <c r="B70" s="71" t="s">
        <v>78</v>
      </c>
      <c r="C70" s="32" t="s">
        <v>56</v>
      </c>
      <c r="D70" s="16" t="s">
        <v>83</v>
      </c>
      <c r="E70" s="16">
        <v>0</v>
      </c>
      <c r="F70" s="16"/>
      <c r="G70" s="19">
        <f t="shared" si="12"/>
        <v>0</v>
      </c>
      <c r="H70" s="16">
        <v>0</v>
      </c>
      <c r="I70" s="16"/>
      <c r="J70" s="46">
        <f t="shared" si="13"/>
        <v>0</v>
      </c>
      <c r="K70" s="16">
        <v>0</v>
      </c>
      <c r="L70" s="62">
        <f t="shared" si="14"/>
        <v>0</v>
      </c>
      <c r="M70" s="23">
        <f t="shared" si="15"/>
        <v>0</v>
      </c>
    </row>
    <row r="71" spans="1:13" ht="94.5" hidden="1" customHeight="1" x14ac:dyDescent="0.25">
      <c r="A71" s="16"/>
      <c r="B71" s="71" t="s">
        <v>92</v>
      </c>
      <c r="C71" s="32" t="s">
        <v>56</v>
      </c>
      <c r="D71" s="16" t="s">
        <v>83</v>
      </c>
      <c r="E71" s="16">
        <v>0</v>
      </c>
      <c r="F71" s="16"/>
      <c r="G71" s="19">
        <f t="shared" si="12"/>
        <v>0</v>
      </c>
      <c r="H71" s="16">
        <v>0</v>
      </c>
      <c r="I71" s="16"/>
      <c r="J71" s="46">
        <f t="shared" si="13"/>
        <v>0</v>
      </c>
      <c r="K71" s="16">
        <v>0</v>
      </c>
      <c r="L71" s="62">
        <f t="shared" si="14"/>
        <v>0</v>
      </c>
      <c r="M71" s="23">
        <f t="shared" si="15"/>
        <v>0</v>
      </c>
    </row>
    <row r="72" spans="1:13" ht="108.75" customHeight="1" x14ac:dyDescent="0.25">
      <c r="A72" s="16"/>
      <c r="B72" s="71" t="s">
        <v>79</v>
      </c>
      <c r="C72" s="32" t="s">
        <v>56</v>
      </c>
      <c r="D72" s="32" t="s">
        <v>125</v>
      </c>
      <c r="E72" s="16">
        <v>0</v>
      </c>
      <c r="F72" s="16">
        <v>1</v>
      </c>
      <c r="G72" s="19">
        <f t="shared" si="12"/>
        <v>1</v>
      </c>
      <c r="H72" s="16">
        <v>0</v>
      </c>
      <c r="I72" s="16">
        <v>1</v>
      </c>
      <c r="J72" s="46">
        <f t="shared" si="13"/>
        <v>1</v>
      </c>
      <c r="K72" s="16">
        <v>0</v>
      </c>
      <c r="L72" s="62">
        <f t="shared" si="14"/>
        <v>0</v>
      </c>
      <c r="M72" s="23">
        <f t="shared" si="15"/>
        <v>0</v>
      </c>
    </row>
    <row r="73" spans="1:13" ht="105.75" hidden="1" customHeight="1" x14ac:dyDescent="0.25">
      <c r="A73" s="16"/>
      <c r="B73" s="71" t="s">
        <v>80</v>
      </c>
      <c r="C73" s="32" t="s">
        <v>56</v>
      </c>
      <c r="D73" s="16" t="s">
        <v>83</v>
      </c>
      <c r="E73" s="16">
        <v>0</v>
      </c>
      <c r="F73" s="16"/>
      <c r="G73" s="19">
        <f t="shared" si="12"/>
        <v>0</v>
      </c>
      <c r="H73" s="16">
        <v>0</v>
      </c>
      <c r="I73" s="77"/>
      <c r="J73" s="46">
        <f t="shared" si="13"/>
        <v>0</v>
      </c>
      <c r="K73" s="16">
        <v>0</v>
      </c>
      <c r="L73" s="62">
        <f t="shared" si="14"/>
        <v>0</v>
      </c>
      <c r="M73" s="23">
        <f t="shared" si="15"/>
        <v>0</v>
      </c>
    </row>
    <row r="74" spans="1:13" ht="177.75" hidden="1" customHeight="1" x14ac:dyDescent="0.25">
      <c r="A74" s="16"/>
      <c r="B74" s="71" t="s">
        <v>81</v>
      </c>
      <c r="C74" s="32" t="s">
        <v>56</v>
      </c>
      <c r="D74" s="16" t="s">
        <v>83</v>
      </c>
      <c r="E74" s="16">
        <v>0</v>
      </c>
      <c r="F74" s="16"/>
      <c r="G74" s="19">
        <f t="shared" si="12"/>
        <v>0</v>
      </c>
      <c r="H74" s="16">
        <v>0</v>
      </c>
      <c r="I74" s="77"/>
      <c r="J74" s="46">
        <f t="shared" si="13"/>
        <v>0</v>
      </c>
      <c r="K74" s="16">
        <v>0</v>
      </c>
      <c r="L74" s="62">
        <f t="shared" si="14"/>
        <v>0</v>
      </c>
      <c r="M74" s="23">
        <f t="shared" si="15"/>
        <v>0</v>
      </c>
    </row>
    <row r="75" spans="1:13" ht="147.75" hidden="1" customHeight="1" x14ac:dyDescent="0.25">
      <c r="A75" s="30"/>
      <c r="B75" s="72" t="s">
        <v>82</v>
      </c>
      <c r="C75" s="32" t="s">
        <v>56</v>
      </c>
      <c r="D75" s="16" t="s">
        <v>83</v>
      </c>
      <c r="E75" s="16">
        <v>0</v>
      </c>
      <c r="F75" s="16"/>
      <c r="G75" s="19">
        <f t="shared" si="12"/>
        <v>0</v>
      </c>
      <c r="H75" s="16">
        <v>0</v>
      </c>
      <c r="I75" s="77"/>
      <c r="J75" s="46">
        <f t="shared" si="13"/>
        <v>0</v>
      </c>
      <c r="K75" s="16">
        <v>0</v>
      </c>
      <c r="L75" s="62">
        <f t="shared" si="14"/>
        <v>0</v>
      </c>
      <c r="M75" s="23">
        <f t="shared" si="15"/>
        <v>0</v>
      </c>
    </row>
    <row r="76" spans="1:13" ht="18.75" customHeight="1" x14ac:dyDescent="0.25">
      <c r="A76" s="16">
        <v>3</v>
      </c>
      <c r="B76" s="11" t="s">
        <v>67</v>
      </c>
      <c r="C76" s="32"/>
      <c r="D76" s="16"/>
      <c r="E76" s="19"/>
      <c r="F76" s="19"/>
      <c r="G76" s="19"/>
      <c r="H76" s="46"/>
      <c r="I76" s="46"/>
      <c r="J76" s="46"/>
      <c r="K76" s="23"/>
      <c r="L76" s="62"/>
      <c r="M76" s="23"/>
    </row>
    <row r="77" spans="1:13" ht="51" hidden="1" customHeight="1" x14ac:dyDescent="0.25">
      <c r="A77" s="30"/>
      <c r="B77" s="72" t="s">
        <v>68</v>
      </c>
      <c r="C77" s="32" t="s">
        <v>40</v>
      </c>
      <c r="D77" s="30" t="s">
        <v>84</v>
      </c>
      <c r="E77" s="70">
        <v>0</v>
      </c>
      <c r="F77" s="70" t="e">
        <f>F60/F68</f>
        <v>#DIV/0!</v>
      </c>
      <c r="G77" s="18" t="e">
        <f t="shared" ref="G77:G84" si="16">E77+F77</f>
        <v>#DIV/0!</v>
      </c>
      <c r="H77" s="73">
        <v>0</v>
      </c>
      <c r="I77" s="70" t="e">
        <f>I60/I68</f>
        <v>#DIV/0!</v>
      </c>
      <c r="J77" s="74" t="e">
        <f t="shared" ref="J77:J84" si="17">H77+I77</f>
        <v>#DIV/0!</v>
      </c>
      <c r="K77" s="74">
        <f t="shared" ref="K77:L84" si="18">SUM(H77)-E77</f>
        <v>0</v>
      </c>
      <c r="L77" s="74" t="e">
        <f t="shared" si="18"/>
        <v>#DIV/0!</v>
      </c>
      <c r="M77" s="74" t="e">
        <f t="shared" ref="M77:M84" si="19">SUM(K77:L77)</f>
        <v>#DIV/0!</v>
      </c>
    </row>
    <row r="78" spans="1:13" ht="108" hidden="1" customHeight="1" x14ac:dyDescent="0.25">
      <c r="A78" s="30"/>
      <c r="B78" s="72" t="s">
        <v>85</v>
      </c>
      <c r="C78" s="32" t="s">
        <v>40</v>
      </c>
      <c r="D78" s="30" t="s">
        <v>84</v>
      </c>
      <c r="E78" s="70">
        <v>0</v>
      </c>
      <c r="F78" s="75">
        <v>220000</v>
      </c>
      <c r="G78" s="76">
        <f t="shared" si="16"/>
        <v>220000</v>
      </c>
      <c r="H78" s="73">
        <v>0</v>
      </c>
      <c r="I78" s="75">
        <v>184644</v>
      </c>
      <c r="J78" s="73">
        <f t="shared" si="17"/>
        <v>184644</v>
      </c>
      <c r="K78" s="73">
        <f t="shared" si="18"/>
        <v>0</v>
      </c>
      <c r="L78" s="73">
        <f t="shared" si="18"/>
        <v>-35356</v>
      </c>
      <c r="M78" s="73">
        <f t="shared" si="19"/>
        <v>-35356</v>
      </c>
    </row>
    <row r="79" spans="1:13" ht="58.5" hidden="1" customHeight="1" x14ac:dyDescent="0.25">
      <c r="A79" s="30"/>
      <c r="B79" s="72" t="s">
        <v>86</v>
      </c>
      <c r="C79" s="32" t="s">
        <v>40</v>
      </c>
      <c r="D79" s="30" t="s">
        <v>84</v>
      </c>
      <c r="E79" s="70">
        <v>0</v>
      </c>
      <c r="F79" s="76">
        <v>60000</v>
      </c>
      <c r="G79" s="76">
        <f t="shared" si="16"/>
        <v>60000</v>
      </c>
      <c r="H79" s="73">
        <v>0</v>
      </c>
      <c r="I79" s="73">
        <v>412200</v>
      </c>
      <c r="J79" s="73">
        <f t="shared" si="17"/>
        <v>412200</v>
      </c>
      <c r="K79" s="73">
        <f t="shared" si="18"/>
        <v>0</v>
      </c>
      <c r="L79" s="73">
        <f t="shared" si="18"/>
        <v>352200</v>
      </c>
      <c r="M79" s="73">
        <f t="shared" si="19"/>
        <v>352200</v>
      </c>
    </row>
    <row r="80" spans="1:13" ht="105.75" hidden="1" customHeight="1" x14ac:dyDescent="0.25">
      <c r="A80" s="30"/>
      <c r="B80" s="72" t="s">
        <v>87</v>
      </c>
      <c r="C80" s="32" t="s">
        <v>40</v>
      </c>
      <c r="D80" s="30" t="s">
        <v>84</v>
      </c>
      <c r="E80" s="70">
        <v>0</v>
      </c>
      <c r="F80" s="70" t="e">
        <f>F62/F71</f>
        <v>#DIV/0!</v>
      </c>
      <c r="G80" s="18" t="e">
        <f t="shared" si="16"/>
        <v>#DIV/0!</v>
      </c>
      <c r="H80" s="73">
        <v>0</v>
      </c>
      <c r="I80" s="70" t="e">
        <f>I62/I71</f>
        <v>#DIV/0!</v>
      </c>
      <c r="J80" s="73" t="e">
        <f t="shared" si="17"/>
        <v>#DIV/0!</v>
      </c>
      <c r="K80" s="74">
        <f t="shared" si="18"/>
        <v>0</v>
      </c>
      <c r="L80" s="74" t="e">
        <f t="shared" si="18"/>
        <v>#DIV/0!</v>
      </c>
      <c r="M80" s="74" t="e">
        <f t="shared" si="19"/>
        <v>#DIV/0!</v>
      </c>
    </row>
    <row r="81" spans="1:13" ht="150" customHeight="1" x14ac:dyDescent="0.25">
      <c r="A81" s="30"/>
      <c r="B81" s="72" t="s">
        <v>88</v>
      </c>
      <c r="C81" s="32" t="s">
        <v>40</v>
      </c>
      <c r="D81" s="30" t="s">
        <v>126</v>
      </c>
      <c r="E81" s="70">
        <v>0</v>
      </c>
      <c r="F81" s="70">
        <f>F63/F72</f>
        <v>116000</v>
      </c>
      <c r="G81" s="18">
        <f t="shared" si="16"/>
        <v>116000</v>
      </c>
      <c r="H81" s="73">
        <v>0</v>
      </c>
      <c r="I81" s="70">
        <f>I63/I72</f>
        <v>116000</v>
      </c>
      <c r="J81" s="73">
        <f t="shared" si="17"/>
        <v>116000</v>
      </c>
      <c r="K81" s="74">
        <f t="shared" si="18"/>
        <v>0</v>
      </c>
      <c r="L81" s="74">
        <f t="shared" si="18"/>
        <v>0</v>
      </c>
      <c r="M81" s="74">
        <f t="shared" si="19"/>
        <v>0</v>
      </c>
    </row>
    <row r="82" spans="1:13" ht="130.5" hidden="1" customHeight="1" x14ac:dyDescent="0.25">
      <c r="A82" s="30"/>
      <c r="B82" s="72" t="s">
        <v>89</v>
      </c>
      <c r="C82" s="32" t="s">
        <v>40</v>
      </c>
      <c r="D82" s="30" t="s">
        <v>84</v>
      </c>
      <c r="E82" s="70">
        <v>0</v>
      </c>
      <c r="F82" s="70" t="e">
        <f>F64/F75</f>
        <v>#DIV/0!</v>
      </c>
      <c r="G82" s="18" t="e">
        <f t="shared" si="16"/>
        <v>#DIV/0!</v>
      </c>
      <c r="H82" s="73">
        <v>0</v>
      </c>
      <c r="I82" s="70" t="e">
        <f>I64/I75</f>
        <v>#DIV/0!</v>
      </c>
      <c r="J82" s="73" t="e">
        <f t="shared" si="17"/>
        <v>#DIV/0!</v>
      </c>
      <c r="K82" s="74">
        <f t="shared" si="18"/>
        <v>0</v>
      </c>
      <c r="L82" s="74" t="e">
        <f t="shared" si="18"/>
        <v>#DIV/0!</v>
      </c>
      <c r="M82" s="74" t="e">
        <f t="shared" si="19"/>
        <v>#DIV/0!</v>
      </c>
    </row>
    <row r="83" spans="1:13" ht="277.5" hidden="1" customHeight="1" x14ac:dyDescent="0.25">
      <c r="A83" s="30"/>
      <c r="B83" s="72" t="s">
        <v>90</v>
      </c>
      <c r="C83" s="32" t="s">
        <v>40</v>
      </c>
      <c r="D83" s="30" t="s">
        <v>84</v>
      </c>
      <c r="E83" s="70">
        <v>0</v>
      </c>
      <c r="F83" s="70" t="e">
        <f>F65/F74</f>
        <v>#DIV/0!</v>
      </c>
      <c r="G83" s="18" t="e">
        <f t="shared" si="16"/>
        <v>#DIV/0!</v>
      </c>
      <c r="H83" s="73">
        <v>0</v>
      </c>
      <c r="I83" s="70" t="e">
        <f>I65/I74</f>
        <v>#DIV/0!</v>
      </c>
      <c r="J83" s="73" t="e">
        <f t="shared" si="17"/>
        <v>#DIV/0!</v>
      </c>
      <c r="K83" s="74">
        <f t="shared" si="18"/>
        <v>0</v>
      </c>
      <c r="L83" s="74" t="e">
        <f t="shared" si="18"/>
        <v>#DIV/0!</v>
      </c>
      <c r="M83" s="74" t="e">
        <f t="shared" si="19"/>
        <v>#DIV/0!</v>
      </c>
    </row>
    <row r="84" spans="1:13" ht="246.75" hidden="1" customHeight="1" x14ac:dyDescent="0.25">
      <c r="A84" s="30"/>
      <c r="B84" s="72" t="s">
        <v>91</v>
      </c>
      <c r="C84" s="32" t="s">
        <v>40</v>
      </c>
      <c r="D84" s="30" t="s">
        <v>84</v>
      </c>
      <c r="E84" s="70">
        <v>0</v>
      </c>
      <c r="F84" s="18" t="e">
        <f>ROUND(F66/F75,2)</f>
        <v>#DIV/0!</v>
      </c>
      <c r="G84" s="18" t="e">
        <f t="shared" si="16"/>
        <v>#DIV/0!</v>
      </c>
      <c r="H84" s="73">
        <v>0</v>
      </c>
      <c r="I84" s="18" t="e">
        <f>ROUND(I66/I75,2)</f>
        <v>#DIV/0!</v>
      </c>
      <c r="J84" s="74" t="e">
        <f t="shared" si="17"/>
        <v>#DIV/0!</v>
      </c>
      <c r="K84" s="74">
        <f t="shared" si="18"/>
        <v>0</v>
      </c>
      <c r="L84" s="74" t="e">
        <f t="shared" si="18"/>
        <v>#DIV/0!</v>
      </c>
      <c r="M84" s="74" t="e">
        <f t="shared" si="19"/>
        <v>#DIV/0!</v>
      </c>
    </row>
    <row r="85" spans="1:13" ht="15.75" hidden="1" customHeight="1" x14ac:dyDescent="0.25">
      <c r="A85" s="3">
        <v>4</v>
      </c>
      <c r="B85" s="11" t="s">
        <v>7</v>
      </c>
      <c r="C85" s="3"/>
      <c r="D85" s="3"/>
      <c r="E85" s="3"/>
      <c r="F85" s="3"/>
      <c r="G85" s="3"/>
      <c r="H85" s="3"/>
      <c r="I85" s="3"/>
      <c r="J85" s="3"/>
      <c r="K85" s="3"/>
      <c r="L85" s="3"/>
      <c r="M85" s="3"/>
    </row>
    <row r="86" spans="1:13" ht="85.5" hidden="1" customHeight="1" x14ac:dyDescent="0.25">
      <c r="A86" s="16"/>
      <c r="B86" s="71" t="s">
        <v>65</v>
      </c>
      <c r="C86" s="24" t="s">
        <v>38</v>
      </c>
      <c r="D86" s="30" t="s">
        <v>84</v>
      </c>
      <c r="E86" s="16">
        <v>0</v>
      </c>
      <c r="F86" s="16">
        <v>45.2</v>
      </c>
      <c r="G86" s="64">
        <f>E86+F86</f>
        <v>45.2</v>
      </c>
      <c r="H86" s="16">
        <v>0</v>
      </c>
      <c r="I86" s="16">
        <v>45.2</v>
      </c>
      <c r="J86" s="25">
        <f>H86+I86</f>
        <v>45.2</v>
      </c>
      <c r="K86" s="25">
        <f t="shared" ref="K86:L88" si="20">SUM(H86)-E86</f>
        <v>0</v>
      </c>
      <c r="L86" s="25">
        <f t="shared" si="20"/>
        <v>0</v>
      </c>
      <c r="M86" s="25">
        <f>SUM(K86:L86)</f>
        <v>0</v>
      </c>
    </row>
    <row r="87" spans="1:13" ht="72" hidden="1" customHeight="1" x14ac:dyDescent="0.25">
      <c r="A87" s="16"/>
      <c r="B87" s="71" t="s">
        <v>93</v>
      </c>
      <c r="C87" s="24" t="s">
        <v>38</v>
      </c>
      <c r="D87" s="30" t="s">
        <v>84</v>
      </c>
      <c r="E87" s="16">
        <v>0</v>
      </c>
      <c r="F87" s="16">
        <v>30</v>
      </c>
      <c r="G87" s="64">
        <f>E87+F87</f>
        <v>30</v>
      </c>
      <c r="H87" s="16">
        <v>0</v>
      </c>
      <c r="I87" s="16">
        <v>30</v>
      </c>
      <c r="J87" s="25">
        <f>H87+I87</f>
        <v>30</v>
      </c>
      <c r="K87" s="25">
        <f t="shared" si="20"/>
        <v>0</v>
      </c>
      <c r="L87" s="25">
        <f t="shared" si="20"/>
        <v>0</v>
      </c>
      <c r="M87" s="25">
        <f>SUM(K87:L87)</f>
        <v>0</v>
      </c>
    </row>
    <row r="88" spans="1:13" ht="149.25" hidden="1" customHeight="1" x14ac:dyDescent="0.25">
      <c r="A88" s="22"/>
      <c r="B88" s="63" t="s">
        <v>113</v>
      </c>
      <c r="C88" s="24" t="s">
        <v>38</v>
      </c>
      <c r="D88" s="30" t="s">
        <v>84</v>
      </c>
      <c r="E88" s="22">
        <v>0</v>
      </c>
      <c r="F88" s="22">
        <v>100</v>
      </c>
      <c r="G88" s="64">
        <f>E88+F88</f>
        <v>100</v>
      </c>
      <c r="H88" s="25">
        <v>0</v>
      </c>
      <c r="I88" s="25">
        <v>100</v>
      </c>
      <c r="J88" s="25">
        <f>H88+I88</f>
        <v>100</v>
      </c>
      <c r="K88" s="25">
        <f t="shared" si="20"/>
        <v>0</v>
      </c>
      <c r="L88" s="25">
        <f t="shared" si="20"/>
        <v>0</v>
      </c>
      <c r="M88" s="25">
        <f>SUM(K88:L88)</f>
        <v>0</v>
      </c>
    </row>
    <row r="89" spans="1:13" ht="21" customHeight="1" x14ac:dyDescent="0.25">
      <c r="A89" s="113" t="s">
        <v>53</v>
      </c>
      <c r="B89" s="114"/>
      <c r="C89" s="114"/>
      <c r="D89" s="114"/>
      <c r="E89" s="114"/>
      <c r="F89" s="114"/>
      <c r="G89" s="114"/>
      <c r="H89" s="114"/>
      <c r="I89" s="114"/>
      <c r="J89" s="114"/>
      <c r="K89" s="114"/>
      <c r="L89" s="114"/>
      <c r="M89" s="115"/>
    </row>
    <row r="90" spans="1:13" ht="57.75" customHeight="1" x14ac:dyDescent="0.25">
      <c r="A90" s="48" t="s">
        <v>50</v>
      </c>
      <c r="B90" s="48" t="s">
        <v>15</v>
      </c>
      <c r="C90" s="48" t="s">
        <v>3</v>
      </c>
      <c r="D90" s="128" t="s">
        <v>54</v>
      </c>
      <c r="E90" s="128"/>
      <c r="F90" s="128"/>
      <c r="G90" s="128"/>
      <c r="H90" s="128"/>
      <c r="I90" s="128"/>
      <c r="J90" s="128"/>
      <c r="K90" s="128"/>
      <c r="L90" s="128"/>
      <c r="M90" s="128"/>
    </row>
    <row r="91" spans="1:13" ht="20.25" customHeight="1" x14ac:dyDescent="0.25">
      <c r="A91" s="47">
        <v>1</v>
      </c>
      <c r="B91" s="47">
        <v>2</v>
      </c>
      <c r="C91" s="47">
        <v>3</v>
      </c>
      <c r="D91" s="86">
        <v>4</v>
      </c>
      <c r="E91" s="86"/>
      <c r="F91" s="86"/>
      <c r="G91" s="86"/>
      <c r="H91" s="86"/>
      <c r="I91" s="86"/>
      <c r="J91" s="86"/>
      <c r="K91" s="86"/>
      <c r="L91" s="86"/>
      <c r="M91" s="86"/>
    </row>
    <row r="92" spans="1:13" ht="18" customHeight="1" x14ac:dyDescent="0.25">
      <c r="A92" s="47">
        <v>1</v>
      </c>
      <c r="B92" s="65" t="s">
        <v>5</v>
      </c>
      <c r="C92" s="47"/>
      <c r="D92" s="86"/>
      <c r="E92" s="86"/>
      <c r="F92" s="86"/>
      <c r="G92" s="86"/>
      <c r="H92" s="86"/>
      <c r="I92" s="86"/>
      <c r="J92" s="86"/>
      <c r="K92" s="86"/>
      <c r="L92" s="86"/>
      <c r="M92" s="86"/>
    </row>
    <row r="93" spans="1:13" ht="107.25" hidden="1" customHeight="1" x14ac:dyDescent="0.25">
      <c r="A93" s="58"/>
      <c r="B93" s="78" t="str">
        <f>B60</f>
        <v>Внески до статутного капіталу Хмельницького комунального підприємства "Електротранс" на придбання 10 автобусів</v>
      </c>
      <c r="C93" s="13" t="str">
        <f>C60</f>
        <v>грн</v>
      </c>
      <c r="D93" s="85" t="s">
        <v>95</v>
      </c>
      <c r="E93" s="85"/>
      <c r="F93" s="85"/>
      <c r="G93" s="85"/>
      <c r="H93" s="85"/>
      <c r="I93" s="85"/>
      <c r="J93" s="85"/>
      <c r="K93" s="85"/>
      <c r="L93" s="85"/>
      <c r="M93" s="85"/>
    </row>
    <row r="94" spans="1:13" ht="197.25" hidden="1" customHeight="1" x14ac:dyDescent="0.25">
      <c r="A94" s="58"/>
      <c r="B94" s="78" t="str">
        <f t="shared" ref="B94:B99" si="21">B61</f>
        <v>Внески до статутного капіталу Хмельницького комунального підприємства "Електротранс" на придбання обладнання для господарської дільності (диспетчерський пункт управління (1шт.), комплекс телемеханіки тягових підстанцій  (10 шт.)</v>
      </c>
      <c r="C94" s="13" t="str">
        <f>C61</f>
        <v>грн</v>
      </c>
      <c r="D94" s="85" t="s">
        <v>96</v>
      </c>
      <c r="E94" s="85"/>
      <c r="F94" s="85"/>
      <c r="G94" s="85"/>
      <c r="H94" s="85"/>
      <c r="I94" s="85"/>
      <c r="J94" s="85"/>
      <c r="K94" s="85"/>
      <c r="L94" s="85"/>
      <c r="M94" s="85"/>
    </row>
    <row r="95" spans="1:13" ht="183" hidden="1" customHeight="1" x14ac:dyDescent="0.25">
      <c r="A95" s="68"/>
      <c r="B95" s="78" t="str">
        <f t="shared" si="21"/>
        <v>Внески до статутного капіталу Хмельницького комунального підприємства "Електротранс" на придбання спеціалізованої техніки: автопідйомник для ремонту та обслуговування контактної мережі (1 од.)</v>
      </c>
      <c r="C95" s="13" t="str">
        <f>C62</f>
        <v>грн</v>
      </c>
      <c r="D95" s="85" t="s">
        <v>98</v>
      </c>
      <c r="E95" s="85"/>
      <c r="F95" s="85"/>
      <c r="G95" s="85"/>
      <c r="H95" s="85"/>
      <c r="I95" s="85"/>
      <c r="J95" s="85"/>
      <c r="K95" s="85"/>
      <c r="L95" s="85"/>
      <c r="M95" s="85"/>
    </row>
    <row r="96" spans="1:13" ht="127.5" customHeight="1" x14ac:dyDescent="0.25">
      <c r="A96" s="68"/>
      <c r="B96" s="78" t="str">
        <f t="shared" si="21"/>
        <v>Проектні і вишукувальні роботи по капітальному ремонту контактної мережі на шляхопроводі через залізну дорогу по вул. Кам’янецькій в м. Хмельницькому</v>
      </c>
      <c r="C96" s="13" t="str">
        <f>C63</f>
        <v>грн</v>
      </c>
      <c r="D96" s="85" t="s">
        <v>127</v>
      </c>
      <c r="E96" s="85"/>
      <c r="F96" s="85"/>
      <c r="G96" s="85"/>
      <c r="H96" s="85"/>
      <c r="I96" s="85"/>
      <c r="J96" s="85"/>
      <c r="K96" s="85"/>
      <c r="L96" s="85"/>
      <c r="M96" s="85"/>
    </row>
    <row r="97" spans="1:13" ht="154.5" hidden="1" customHeight="1" x14ac:dyDescent="0.25">
      <c r="A97" s="68"/>
      <c r="B97" s="78" t="str">
        <f t="shared" si="21"/>
        <v>нове будівництво водозабірної свердловини для господарчого - питного водопостачання ХКП "Електротранс" (в тому числі вартість проектно - кошторисної документації - 50 000 гривень)</v>
      </c>
      <c r="C97" s="13" t="str">
        <f>C64</f>
        <v>грн</v>
      </c>
      <c r="D97" s="85" t="s">
        <v>99</v>
      </c>
      <c r="E97" s="85"/>
      <c r="F97" s="85"/>
      <c r="G97" s="85"/>
      <c r="H97" s="85"/>
      <c r="I97" s="85"/>
      <c r="J97" s="85"/>
      <c r="K97" s="85"/>
      <c r="L97" s="85"/>
      <c r="M97" s="85"/>
    </row>
    <row r="98" spans="1:13" ht="318" hidden="1" customHeight="1" x14ac:dyDescent="0.25">
      <c r="A98" s="68"/>
      <c r="B98" s="78" t="str">
        <f t="shared" si="21"/>
        <v>розробка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 (співфінансування по Угоді Європейського Банку Реконструкції та Розвитку)</v>
      </c>
      <c r="C98" s="13" t="str">
        <f>C65</f>
        <v>грн</v>
      </c>
      <c r="D98" s="85" t="s">
        <v>100</v>
      </c>
      <c r="E98" s="85"/>
      <c r="F98" s="85"/>
      <c r="G98" s="85"/>
      <c r="H98" s="85"/>
      <c r="I98" s="85"/>
      <c r="J98" s="85"/>
      <c r="K98" s="85"/>
      <c r="L98" s="85"/>
      <c r="M98" s="85"/>
    </row>
    <row r="99" spans="1:13" ht="297" hidden="1" customHeight="1" x14ac:dyDescent="0.25">
      <c r="A99" s="49"/>
      <c r="B99" s="78" t="str">
        <f t="shared" si="21"/>
        <v>розробка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(співфінансування по Угоді Європейського Банку Реконструкції та Розвитку)</v>
      </c>
      <c r="C99" s="30" t="str">
        <f>C62</f>
        <v>грн</v>
      </c>
      <c r="D99" s="85" t="s">
        <v>101</v>
      </c>
      <c r="E99" s="85"/>
      <c r="F99" s="85"/>
      <c r="G99" s="85"/>
      <c r="H99" s="85"/>
      <c r="I99" s="85"/>
      <c r="J99" s="85"/>
      <c r="K99" s="85"/>
      <c r="L99" s="85"/>
      <c r="M99" s="85"/>
    </row>
    <row r="100" spans="1:13" ht="18" customHeight="1" x14ac:dyDescent="0.25">
      <c r="A100" s="47">
        <v>2</v>
      </c>
      <c r="B100" s="65" t="s">
        <v>6</v>
      </c>
      <c r="C100" s="47"/>
      <c r="D100" s="86"/>
      <c r="E100" s="86"/>
      <c r="F100" s="86"/>
      <c r="G100" s="86"/>
      <c r="H100" s="86"/>
      <c r="I100" s="86"/>
      <c r="J100" s="86"/>
      <c r="K100" s="86"/>
      <c r="L100" s="86"/>
      <c r="M100" s="86"/>
    </row>
    <row r="101" spans="1:13" ht="45" hidden="1" customHeight="1" x14ac:dyDescent="0.25">
      <c r="A101" s="47"/>
      <c r="B101" s="79" t="str">
        <f>B68</f>
        <v xml:space="preserve">кількість автобусів, що планується придбати </v>
      </c>
      <c r="C101" s="49" t="str">
        <f>C75</f>
        <v>од.</v>
      </c>
      <c r="D101" s="85" t="s">
        <v>69</v>
      </c>
      <c r="E101" s="85"/>
      <c r="F101" s="85"/>
      <c r="G101" s="85"/>
      <c r="H101" s="85"/>
      <c r="I101" s="85"/>
      <c r="J101" s="85"/>
      <c r="K101" s="85"/>
      <c r="L101" s="85"/>
      <c r="M101" s="85"/>
    </row>
    <row r="102" spans="1:13" ht="94.5" hidden="1" customHeight="1" x14ac:dyDescent="0.25">
      <c r="A102" s="68"/>
      <c r="B102" s="78" t="str">
        <f t="shared" ref="B102:C108" si="22">B69</f>
        <v>кількість придбання обладнання для господарської дільності (контрольні пункти комплексу телемеханіки тягових підстанцій)</v>
      </c>
      <c r="C102" s="13" t="str">
        <f t="shared" si="22"/>
        <v>од.</v>
      </c>
      <c r="D102" s="85" t="s">
        <v>102</v>
      </c>
      <c r="E102" s="85"/>
      <c r="F102" s="85"/>
      <c r="G102" s="85"/>
      <c r="H102" s="85"/>
      <c r="I102" s="85"/>
      <c r="J102" s="85"/>
      <c r="K102" s="85"/>
      <c r="L102" s="85"/>
      <c r="M102" s="85"/>
    </row>
    <row r="103" spans="1:13" ht="69" hidden="1" customHeight="1" x14ac:dyDescent="0.25">
      <c r="A103" s="68"/>
      <c r="B103" s="78" t="str">
        <f t="shared" si="22"/>
        <v>кількість диспетчерських пунктів управління, що планується придбати</v>
      </c>
      <c r="C103" s="13" t="str">
        <f t="shared" si="22"/>
        <v>од.</v>
      </c>
      <c r="D103" s="85" t="s">
        <v>103</v>
      </c>
      <c r="E103" s="85"/>
      <c r="F103" s="85"/>
      <c r="G103" s="85"/>
      <c r="H103" s="85"/>
      <c r="I103" s="85"/>
      <c r="J103" s="85"/>
      <c r="K103" s="85"/>
      <c r="L103" s="85"/>
      <c r="M103" s="85"/>
    </row>
    <row r="104" spans="1:13" ht="94.5" hidden="1" customHeight="1" x14ac:dyDescent="0.25">
      <c r="A104" s="68"/>
      <c r="B104" s="78" t="str">
        <f t="shared" si="22"/>
        <v>кількість придбання спеціалізованої техніки: автопідйомник для ремонту  та обслуговування контактної мережі</v>
      </c>
      <c r="C104" s="13" t="str">
        <f t="shared" si="22"/>
        <v>од.</v>
      </c>
      <c r="D104" s="85" t="s">
        <v>116</v>
      </c>
      <c r="E104" s="85"/>
      <c r="F104" s="85"/>
      <c r="G104" s="85"/>
      <c r="H104" s="85"/>
      <c r="I104" s="85"/>
      <c r="J104" s="85"/>
      <c r="K104" s="85"/>
      <c r="L104" s="85"/>
      <c r="M104" s="85"/>
    </row>
    <row r="105" spans="1:13" ht="109.5" customHeight="1" x14ac:dyDescent="0.25">
      <c r="A105" s="68"/>
      <c r="B105" s="78" t="str">
        <f t="shared" si="22"/>
        <v xml:space="preserve">Об'єкт по капітальному ремонту контактної мережі на шляхопроводі через залізну дорогу по вул. Кам’янецькій в м. Хмельницькому </v>
      </c>
      <c r="C105" s="13" t="str">
        <f t="shared" si="22"/>
        <v>од.</v>
      </c>
      <c r="D105" s="85" t="s">
        <v>122</v>
      </c>
      <c r="E105" s="85"/>
      <c r="F105" s="85"/>
      <c r="G105" s="85"/>
      <c r="H105" s="85"/>
      <c r="I105" s="85"/>
      <c r="J105" s="85"/>
      <c r="K105" s="85"/>
      <c r="L105" s="85"/>
      <c r="M105" s="85"/>
    </row>
    <row r="106" spans="1:13" ht="108.75" hidden="1" customHeight="1" x14ac:dyDescent="0.25">
      <c r="A106" s="68"/>
      <c r="B106" s="78" t="str">
        <f t="shared" si="22"/>
        <v xml:space="preserve">Об'єкт нового будівництва водозабірної свердловини для господарчого - питного водопостачання ХКП "Електротранс" </v>
      </c>
      <c r="C106" s="13" t="str">
        <f t="shared" si="22"/>
        <v>од.</v>
      </c>
      <c r="D106" s="85" t="s">
        <v>111</v>
      </c>
      <c r="E106" s="85"/>
      <c r="F106" s="85"/>
      <c r="G106" s="85"/>
      <c r="H106" s="85"/>
      <c r="I106" s="85"/>
      <c r="J106" s="85"/>
      <c r="K106" s="85"/>
      <c r="L106" s="85"/>
      <c r="M106" s="85"/>
    </row>
    <row r="107" spans="1:13" ht="169.5" hidden="1" customHeight="1" x14ac:dyDescent="0.25">
      <c r="A107" s="68"/>
      <c r="B107" s="78" t="str">
        <f t="shared" si="22"/>
        <v>Об'єкт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v>
      </c>
      <c r="C107" s="13" t="str">
        <f t="shared" si="22"/>
        <v>од.</v>
      </c>
      <c r="D107" s="85" t="s">
        <v>104</v>
      </c>
      <c r="E107" s="85"/>
      <c r="F107" s="85"/>
      <c r="G107" s="85"/>
      <c r="H107" s="85"/>
      <c r="I107" s="85"/>
      <c r="J107" s="85"/>
      <c r="K107" s="85"/>
      <c r="L107" s="85"/>
      <c r="M107" s="85"/>
    </row>
    <row r="108" spans="1:13" ht="144" hidden="1" customHeight="1" x14ac:dyDescent="0.25">
      <c r="A108" s="59"/>
      <c r="B108" s="78" t="str">
        <f t="shared" si="22"/>
        <v>Об"єкт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v>
      </c>
      <c r="C108" s="13" t="str">
        <f t="shared" si="22"/>
        <v>од.</v>
      </c>
      <c r="D108" s="90" t="s">
        <v>106</v>
      </c>
      <c r="E108" s="91"/>
      <c r="F108" s="91"/>
      <c r="G108" s="91"/>
      <c r="H108" s="91"/>
      <c r="I108" s="91"/>
      <c r="J108" s="91"/>
      <c r="K108" s="91"/>
      <c r="L108" s="91"/>
      <c r="M108" s="92"/>
    </row>
    <row r="109" spans="1:13" ht="18.75" customHeight="1" x14ac:dyDescent="0.25">
      <c r="A109" s="59">
        <v>3</v>
      </c>
      <c r="B109" s="67" t="s">
        <v>67</v>
      </c>
      <c r="C109" s="49"/>
      <c r="D109" s="116"/>
      <c r="E109" s="117"/>
      <c r="F109" s="117"/>
      <c r="G109" s="117"/>
      <c r="H109" s="117"/>
      <c r="I109" s="117"/>
      <c r="J109" s="117"/>
      <c r="K109" s="117"/>
      <c r="L109" s="117"/>
      <c r="M109" s="118"/>
    </row>
    <row r="110" spans="1:13" ht="58.5" hidden="1" customHeight="1" x14ac:dyDescent="0.25">
      <c r="A110" s="59"/>
      <c r="B110" s="79" t="str">
        <f>B77</f>
        <v xml:space="preserve">середня вартість придбання 1 автобуса </v>
      </c>
      <c r="C110" s="13" t="str">
        <f>C77</f>
        <v>грн</v>
      </c>
      <c r="D110" s="85" t="s">
        <v>105</v>
      </c>
      <c r="E110" s="85"/>
      <c r="F110" s="85"/>
      <c r="G110" s="85"/>
      <c r="H110" s="85"/>
      <c r="I110" s="85"/>
      <c r="J110" s="85"/>
      <c r="K110" s="85"/>
      <c r="L110" s="85"/>
      <c r="M110" s="85"/>
    </row>
    <row r="111" spans="1:13" ht="105.75" hidden="1" customHeight="1" x14ac:dyDescent="0.25">
      <c r="A111" s="68"/>
      <c r="B111" s="79" t="str">
        <f t="shared" ref="B111:B117" si="23">B78</f>
        <v>середня вартість придбання обладнання для господарської дільності (контрольні пункти комплексу телемеханіки тягових підстанцій)</v>
      </c>
      <c r="C111" s="13" t="str">
        <f>C78</f>
        <v>грн</v>
      </c>
      <c r="D111" s="85" t="s">
        <v>117</v>
      </c>
      <c r="E111" s="85"/>
      <c r="F111" s="85"/>
      <c r="G111" s="85"/>
      <c r="H111" s="85"/>
      <c r="I111" s="85"/>
      <c r="J111" s="85"/>
      <c r="K111" s="85"/>
      <c r="L111" s="85"/>
      <c r="M111" s="85"/>
    </row>
    <row r="112" spans="1:13" ht="71.25" hidden="1" customHeight="1" x14ac:dyDescent="0.25">
      <c r="A112" s="68"/>
      <c r="B112" s="79" t="str">
        <f t="shared" si="23"/>
        <v>середня вартість придбання диспетчерського пункту управління</v>
      </c>
      <c r="C112" s="13" t="str">
        <f>C79</f>
        <v>грн</v>
      </c>
      <c r="D112" s="85" t="s">
        <v>118</v>
      </c>
      <c r="E112" s="85"/>
      <c r="F112" s="85"/>
      <c r="G112" s="85"/>
      <c r="H112" s="85"/>
      <c r="I112" s="85"/>
      <c r="J112" s="85"/>
      <c r="K112" s="85"/>
      <c r="L112" s="85"/>
      <c r="M112" s="85"/>
    </row>
    <row r="113" spans="1:13" ht="106.5" hidden="1" customHeight="1" x14ac:dyDescent="0.25">
      <c r="A113" s="68"/>
      <c r="B113" s="79" t="str">
        <f t="shared" si="23"/>
        <v>середня вартість придбання спеціалізованої техніки: автопідйомник для ремонту  та обслуговування контактної мережі</v>
      </c>
      <c r="C113" s="13" t="str">
        <f>C80</f>
        <v>грн</v>
      </c>
      <c r="D113" s="85" t="s">
        <v>107</v>
      </c>
      <c r="E113" s="85"/>
      <c r="F113" s="85"/>
      <c r="G113" s="85"/>
      <c r="H113" s="85"/>
      <c r="I113" s="85"/>
      <c r="J113" s="85"/>
      <c r="K113" s="85"/>
      <c r="L113" s="85"/>
      <c r="M113" s="85"/>
    </row>
    <row r="114" spans="1:13" ht="145.5" customHeight="1" x14ac:dyDescent="0.25">
      <c r="A114" s="68"/>
      <c r="B114" s="79" t="str">
        <f t="shared" si="23"/>
        <v xml:space="preserve">середня вартість проектних і вишукувальних роботи по капітальному ремонту контактної мережі на шляхопроводі через залізну дорогу по вул. Кам’янецькій в м. Хмельницькому </v>
      </c>
      <c r="C114" s="13" t="str">
        <f>C81</f>
        <v>грн</v>
      </c>
      <c r="D114" s="85" t="s">
        <v>123</v>
      </c>
      <c r="E114" s="85"/>
      <c r="F114" s="85"/>
      <c r="G114" s="85"/>
      <c r="H114" s="85"/>
      <c r="I114" s="85"/>
      <c r="J114" s="85"/>
      <c r="K114" s="85"/>
      <c r="L114" s="85"/>
      <c r="M114" s="85"/>
    </row>
    <row r="115" spans="1:13" ht="135" hidden="1" customHeight="1" x14ac:dyDescent="0.25">
      <c r="A115" s="68"/>
      <c r="B115" s="79" t="str">
        <f t="shared" si="23"/>
        <v xml:space="preserve">середня вартість загального обсягу видатків на нове будівництво водозабірної свердловини для господарчого - питного водопостачання ХКП "Електротранс" </v>
      </c>
      <c r="C115" s="13" t="str">
        <f>C82</f>
        <v>грн</v>
      </c>
      <c r="D115" s="85" t="s">
        <v>108</v>
      </c>
      <c r="E115" s="85"/>
      <c r="F115" s="85"/>
      <c r="G115" s="85"/>
      <c r="H115" s="85"/>
      <c r="I115" s="85"/>
      <c r="J115" s="85"/>
      <c r="K115" s="85"/>
      <c r="L115" s="85"/>
      <c r="M115" s="85"/>
    </row>
    <row r="116" spans="1:13" ht="275.25" hidden="1" customHeight="1" x14ac:dyDescent="0.25">
      <c r="A116" s="59"/>
      <c r="B116" s="80" t="str">
        <f t="shared" si="23"/>
        <v>середня вартість розробки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v>
      </c>
      <c r="C116" s="13" t="str">
        <f>C78</f>
        <v>грн</v>
      </c>
      <c r="D116" s="85" t="s">
        <v>109</v>
      </c>
      <c r="E116" s="85"/>
      <c r="F116" s="85"/>
      <c r="G116" s="85"/>
      <c r="H116" s="85"/>
      <c r="I116" s="85"/>
      <c r="J116" s="85"/>
      <c r="K116" s="85"/>
      <c r="L116" s="85"/>
      <c r="M116" s="85"/>
    </row>
    <row r="117" spans="1:13" ht="251.25" hidden="1" customHeight="1" x14ac:dyDescent="0.25">
      <c r="A117" s="59"/>
      <c r="B117" s="79" t="str">
        <f t="shared" si="23"/>
        <v>середня вартість розробки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v>
      </c>
      <c r="C117" s="13" t="str">
        <f>C84</f>
        <v>грн</v>
      </c>
      <c r="D117" s="85" t="s">
        <v>110</v>
      </c>
      <c r="E117" s="85"/>
      <c r="F117" s="85"/>
      <c r="G117" s="85"/>
      <c r="H117" s="85"/>
      <c r="I117" s="85"/>
      <c r="J117" s="85"/>
      <c r="K117" s="85"/>
      <c r="L117" s="85"/>
      <c r="M117" s="85"/>
    </row>
    <row r="118" spans="1:13" ht="16.5" hidden="1" customHeight="1" x14ac:dyDescent="0.25">
      <c r="A118" s="47">
        <v>3</v>
      </c>
      <c r="B118" s="66" t="s">
        <v>7</v>
      </c>
      <c r="C118" s="47"/>
      <c r="D118" s="86"/>
      <c r="E118" s="86"/>
      <c r="F118" s="86"/>
      <c r="G118" s="86"/>
      <c r="H118" s="86"/>
      <c r="I118" s="86"/>
      <c r="J118" s="86"/>
      <c r="K118" s="86"/>
      <c r="L118" s="86"/>
      <c r="M118" s="86"/>
    </row>
    <row r="119" spans="1:13" ht="87" hidden="1" customHeight="1" x14ac:dyDescent="0.25">
      <c r="A119" s="69"/>
      <c r="B119" s="81" t="str">
        <f>B86</f>
        <v>відсоток оновлення автобусів терміном експлуатації до 6 років до загальної кількості автобусів на підприємстві</v>
      </c>
      <c r="C119" s="81" t="str">
        <f>C86</f>
        <v>%</v>
      </c>
      <c r="D119" s="85" t="s">
        <v>70</v>
      </c>
      <c r="E119" s="85"/>
      <c r="F119" s="85"/>
      <c r="G119" s="85"/>
      <c r="H119" s="85"/>
      <c r="I119" s="85"/>
      <c r="J119" s="85"/>
      <c r="K119" s="85"/>
      <c r="L119" s="85"/>
      <c r="M119" s="85"/>
    </row>
    <row r="120" spans="1:13" ht="71.25" hidden="1" customHeight="1" x14ac:dyDescent="0.25">
      <c r="A120" s="69"/>
      <c r="B120" s="81" t="str">
        <f>B87</f>
        <v>відсоток оновлення спеціалізованої техніки до загальної кількості спецтехніки на підприємстві</v>
      </c>
      <c r="C120" s="81" t="str">
        <f>C87</f>
        <v>%</v>
      </c>
      <c r="D120" s="85" t="s">
        <v>112</v>
      </c>
      <c r="E120" s="85"/>
      <c r="F120" s="85"/>
      <c r="G120" s="85"/>
      <c r="H120" s="85"/>
      <c r="I120" s="85"/>
      <c r="J120" s="85"/>
      <c r="K120" s="85"/>
      <c r="L120" s="85"/>
      <c r="M120" s="85"/>
    </row>
    <row r="121" spans="1:13" ht="153.75" hidden="1" customHeight="1" x14ac:dyDescent="0.25">
      <c r="A121" s="59"/>
      <c r="B121" s="81" t="str">
        <f>B88</f>
        <v>відсоток виконання робіт на нове будівництво водозабірної свердловини для господарчого - питного водопостачання ХКП "Електротранс" до запланованого обсягу</v>
      </c>
      <c r="C121" s="13" t="str">
        <f>C86</f>
        <v>%</v>
      </c>
      <c r="D121" s="85" t="s">
        <v>114</v>
      </c>
      <c r="E121" s="85"/>
      <c r="F121" s="85"/>
      <c r="G121" s="85"/>
      <c r="H121" s="85"/>
      <c r="I121" s="85"/>
      <c r="J121" s="85"/>
      <c r="K121" s="85"/>
      <c r="L121" s="85"/>
      <c r="M121" s="85"/>
    </row>
    <row r="122" spans="1:13" ht="15.75" customHeight="1" x14ac:dyDescent="0.25">
      <c r="A122" s="50"/>
      <c r="B122" s="51"/>
      <c r="C122" s="52"/>
      <c r="D122" s="53"/>
      <c r="E122" s="53"/>
      <c r="F122" s="53"/>
      <c r="G122" s="53"/>
      <c r="H122" s="53"/>
      <c r="I122" s="53"/>
      <c r="J122" s="53"/>
      <c r="K122" s="53"/>
      <c r="L122" s="53"/>
      <c r="M122" s="54"/>
    </row>
    <row r="123" spans="1:13" ht="17.25" customHeight="1" x14ac:dyDescent="0.25">
      <c r="A123" s="87" t="s">
        <v>55</v>
      </c>
      <c r="B123" s="88"/>
      <c r="C123" s="88"/>
      <c r="D123" s="88"/>
      <c r="E123" s="88"/>
      <c r="F123" s="88"/>
      <c r="G123" s="88"/>
      <c r="H123" s="88"/>
      <c r="I123" s="88"/>
      <c r="J123" s="88"/>
      <c r="K123" s="88"/>
      <c r="L123" s="88"/>
      <c r="M123" s="89"/>
    </row>
    <row r="124" spans="1:13" ht="42" customHeight="1" x14ac:dyDescent="0.25">
      <c r="A124" s="122" t="s">
        <v>120</v>
      </c>
      <c r="B124" s="123"/>
      <c r="C124" s="123"/>
      <c r="D124" s="123"/>
      <c r="E124" s="123"/>
      <c r="F124" s="123"/>
      <c r="G124" s="123"/>
      <c r="H124" s="123"/>
      <c r="I124" s="123"/>
      <c r="J124" s="123"/>
      <c r="K124" s="123"/>
      <c r="L124" s="123"/>
      <c r="M124" s="124"/>
    </row>
    <row r="125" spans="1:13" ht="9.75" customHeight="1" x14ac:dyDescent="0.25">
      <c r="A125" s="56"/>
    </row>
    <row r="126" spans="1:13" ht="19.5" customHeight="1" x14ac:dyDescent="0.25">
      <c r="A126" s="5" t="s">
        <v>29</v>
      </c>
      <c r="B126" s="5"/>
      <c r="C126" s="5"/>
      <c r="D126" s="5"/>
    </row>
    <row r="127" spans="1:13" ht="51" customHeight="1" x14ac:dyDescent="0.25">
      <c r="A127" s="119" t="s">
        <v>66</v>
      </c>
      <c r="B127" s="120"/>
      <c r="C127" s="120"/>
      <c r="D127" s="120"/>
      <c r="E127" s="120"/>
      <c r="F127" s="120"/>
      <c r="G127" s="120"/>
      <c r="H127" s="120"/>
      <c r="I127" s="120"/>
      <c r="J127" s="120"/>
      <c r="K127" s="120"/>
      <c r="L127" s="120"/>
      <c r="M127" s="121"/>
    </row>
    <row r="128" spans="1:13" ht="19.5" hidden="1" customHeight="1" x14ac:dyDescent="0.25">
      <c r="A128" s="14" t="s">
        <v>42</v>
      </c>
      <c r="B128" s="14"/>
      <c r="C128" s="14"/>
      <c r="D128" s="14"/>
      <c r="E128" s="15"/>
      <c r="F128" s="15"/>
    </row>
    <row r="129" spans="1:13" ht="20.25" customHeight="1" x14ac:dyDescent="0.25">
      <c r="A129" s="35"/>
      <c r="B129" s="35"/>
      <c r="C129" s="35"/>
      <c r="D129" s="35"/>
      <c r="E129" s="35"/>
      <c r="F129" s="36"/>
      <c r="G129" s="36"/>
      <c r="H129" s="36"/>
      <c r="I129" s="36"/>
      <c r="J129" s="36"/>
      <c r="K129" s="36"/>
      <c r="L129" s="36"/>
      <c r="M129" s="36"/>
    </row>
    <row r="130" spans="1:13" ht="18" customHeight="1" x14ac:dyDescent="0.25">
      <c r="A130" s="37" t="s">
        <v>46</v>
      </c>
      <c r="B130" s="36"/>
      <c r="C130" s="36"/>
      <c r="D130" s="36"/>
      <c r="E130" s="36"/>
      <c r="F130" s="36"/>
      <c r="G130" s="36"/>
      <c r="H130" s="36"/>
      <c r="I130" s="36"/>
      <c r="J130" s="36"/>
      <c r="K130" s="36"/>
      <c r="L130" s="36"/>
      <c r="M130" s="36"/>
    </row>
    <row r="131" spans="1:13" ht="18" customHeight="1" x14ac:dyDescent="0.25">
      <c r="A131" s="37" t="s">
        <v>47</v>
      </c>
      <c r="B131" s="36"/>
      <c r="C131" s="36"/>
      <c r="D131" s="36"/>
      <c r="E131" s="36"/>
      <c r="F131" s="36"/>
      <c r="G131" s="36"/>
      <c r="H131" s="36"/>
      <c r="I131" s="36"/>
      <c r="J131" s="36"/>
      <c r="K131" s="36"/>
      <c r="L131" s="36"/>
      <c r="M131" s="36"/>
    </row>
    <row r="132" spans="1:13" ht="18" customHeight="1" x14ac:dyDescent="0.25">
      <c r="A132" s="37" t="s">
        <v>48</v>
      </c>
      <c r="B132" s="38"/>
      <c r="C132" s="38"/>
      <c r="D132" s="38"/>
      <c r="E132" s="38"/>
      <c r="F132" s="38"/>
      <c r="G132" s="38"/>
      <c r="H132" s="38"/>
      <c r="I132" s="38"/>
      <c r="J132" s="38"/>
      <c r="K132" s="38"/>
      <c r="L132" s="38"/>
      <c r="M132" s="38"/>
    </row>
    <row r="133" spans="1:13" ht="11.25" customHeight="1" x14ac:dyDescent="0.25">
      <c r="A133" s="37"/>
      <c r="B133" s="38"/>
      <c r="C133" s="38"/>
      <c r="D133" s="38"/>
      <c r="E133" s="38"/>
      <c r="F133" s="38"/>
      <c r="G133" s="38"/>
      <c r="H133" s="38"/>
      <c r="I133" s="38"/>
      <c r="J133" s="38"/>
      <c r="K133" s="38"/>
      <c r="L133" s="38"/>
      <c r="M133" s="38"/>
    </row>
    <row r="134" spans="1:13" ht="15.75" customHeight="1" x14ac:dyDescent="0.25">
      <c r="A134" s="131" t="s">
        <v>121</v>
      </c>
      <c r="B134" s="131"/>
      <c r="C134" s="131"/>
      <c r="D134" s="131"/>
      <c r="E134" s="131"/>
    </row>
    <row r="135" spans="1:13" x14ac:dyDescent="0.25">
      <c r="A135" s="131"/>
      <c r="B135" s="131"/>
      <c r="C135" s="131"/>
      <c r="D135" s="131"/>
      <c r="E135" s="131"/>
      <c r="G135" s="134"/>
      <c r="H135" s="134"/>
      <c r="J135" s="132" t="s">
        <v>94</v>
      </c>
      <c r="K135" s="132"/>
      <c r="L135" s="132"/>
      <c r="M135" s="132"/>
    </row>
    <row r="136" spans="1:13" x14ac:dyDescent="0.25">
      <c r="A136" s="6"/>
      <c r="B136" s="6"/>
      <c r="C136" s="6"/>
      <c r="D136" s="6"/>
      <c r="E136" s="6"/>
      <c r="G136" s="129" t="s">
        <v>8</v>
      </c>
      <c r="H136" s="129"/>
      <c r="J136" s="130" t="s">
        <v>44</v>
      </c>
      <c r="K136" s="130"/>
      <c r="L136" s="130"/>
      <c r="M136" s="130"/>
    </row>
    <row r="137" spans="1:13" ht="15.75" customHeight="1" x14ac:dyDescent="0.25">
      <c r="A137" s="133" t="s">
        <v>37</v>
      </c>
      <c r="B137" s="133"/>
      <c r="C137" s="133"/>
      <c r="D137" s="133"/>
      <c r="E137" s="133"/>
      <c r="G137" s="134"/>
      <c r="H137" s="134"/>
      <c r="J137" s="132" t="s">
        <v>41</v>
      </c>
      <c r="K137" s="132"/>
      <c r="L137" s="132"/>
      <c r="M137" s="132"/>
    </row>
    <row r="138" spans="1:13" x14ac:dyDescent="0.25">
      <c r="A138" s="133"/>
      <c r="B138" s="133"/>
      <c r="C138" s="133"/>
      <c r="D138" s="133"/>
      <c r="E138" s="133"/>
      <c r="G138" s="129" t="s">
        <v>8</v>
      </c>
      <c r="H138" s="129"/>
      <c r="J138" s="130" t="s">
        <v>44</v>
      </c>
      <c r="K138" s="130"/>
      <c r="L138" s="130"/>
      <c r="M138" s="130"/>
    </row>
  </sheetData>
  <mergeCells count="105">
    <mergeCell ref="J1:M4"/>
    <mergeCell ref="D13:E13"/>
    <mergeCell ref="D11:J11"/>
    <mergeCell ref="A89:M89"/>
    <mergeCell ref="B41:M41"/>
    <mergeCell ref="B42:M42"/>
    <mergeCell ref="A5:M5"/>
    <mergeCell ref="B36:D36"/>
    <mergeCell ref="A6:M6"/>
    <mergeCell ref="A14:M14"/>
    <mergeCell ref="B23:M23"/>
    <mergeCell ref="B24:M24"/>
    <mergeCell ref="A29:A30"/>
    <mergeCell ref="D8:L8"/>
    <mergeCell ref="B8:C8"/>
    <mergeCell ref="D9:J9"/>
    <mergeCell ref="D10:L10"/>
    <mergeCell ref="B10:C10"/>
    <mergeCell ref="D12:E12"/>
    <mergeCell ref="B9:C9"/>
    <mergeCell ref="B50:D50"/>
    <mergeCell ref="B29:D30"/>
    <mergeCell ref="B37:D37"/>
    <mergeCell ref="B38:D38"/>
    <mergeCell ref="B33:D33"/>
    <mergeCell ref="B34:D34"/>
    <mergeCell ref="A40:M40"/>
    <mergeCell ref="E48:G48"/>
    <mergeCell ref="H48:J48"/>
    <mergeCell ref="B35:D35"/>
    <mergeCell ref="G137:H137"/>
    <mergeCell ref="E56:G56"/>
    <mergeCell ref="H56:J56"/>
    <mergeCell ref="G136:H136"/>
    <mergeCell ref="J135:M135"/>
    <mergeCell ref="A56:A57"/>
    <mergeCell ref="B56:B57"/>
    <mergeCell ref="C56:C57"/>
    <mergeCell ref="K56:M56"/>
    <mergeCell ref="D56:D57"/>
    <mergeCell ref="B51:D51"/>
    <mergeCell ref="J137:M137"/>
    <mergeCell ref="J138:M138"/>
    <mergeCell ref="H29:J29"/>
    <mergeCell ref="K29:M29"/>
    <mergeCell ref="D91:M91"/>
    <mergeCell ref="D92:M92"/>
    <mergeCell ref="D99:M99"/>
    <mergeCell ref="D93:M93"/>
    <mergeCell ref="G138:H138"/>
    <mergeCell ref="J136:M136"/>
    <mergeCell ref="A134:E135"/>
    <mergeCell ref="D116:M116"/>
    <mergeCell ref="D96:M96"/>
    <mergeCell ref="D97:M97"/>
    <mergeCell ref="D98:M98"/>
    <mergeCell ref="A137:E138"/>
    <mergeCell ref="G135:H135"/>
    <mergeCell ref="D117:M117"/>
    <mergeCell ref="D109:M109"/>
    <mergeCell ref="A127:M127"/>
    <mergeCell ref="A124:M124"/>
    <mergeCell ref="B32:D32"/>
    <mergeCell ref="D90:M90"/>
    <mergeCell ref="D101:M101"/>
    <mergeCell ref="B52:D52"/>
    <mergeCell ref="D120:M120"/>
    <mergeCell ref="D119:M119"/>
    <mergeCell ref="D95:M95"/>
    <mergeCell ref="B20:M20"/>
    <mergeCell ref="B43:M43"/>
    <mergeCell ref="L28:M28"/>
    <mergeCell ref="D94:M94"/>
    <mergeCell ref="F13:G13"/>
    <mergeCell ref="B17:M17"/>
    <mergeCell ref="E29:G29"/>
    <mergeCell ref="B16:M16"/>
    <mergeCell ref="B31:D31"/>
    <mergeCell ref="B11:C11"/>
    <mergeCell ref="A45:M45"/>
    <mergeCell ref="B48:D49"/>
    <mergeCell ref="K48:M48"/>
    <mergeCell ref="A48:A49"/>
    <mergeCell ref="H12:L12"/>
    <mergeCell ref="B12:C12"/>
    <mergeCell ref="H13:K13"/>
    <mergeCell ref="B13:C13"/>
    <mergeCell ref="F12:G12"/>
    <mergeCell ref="D118:M118"/>
    <mergeCell ref="A123:M123"/>
    <mergeCell ref="D121:M121"/>
    <mergeCell ref="D108:M108"/>
    <mergeCell ref="D100:M100"/>
    <mergeCell ref="D110:M110"/>
    <mergeCell ref="D103:M103"/>
    <mergeCell ref="D113:M113"/>
    <mergeCell ref="D114:M114"/>
    <mergeCell ref="D102:M102"/>
    <mergeCell ref="D115:M115"/>
    <mergeCell ref="D104:M104"/>
    <mergeCell ref="D105:M105"/>
    <mergeCell ref="D106:M106"/>
    <mergeCell ref="D107:M107"/>
    <mergeCell ref="D111:M111"/>
    <mergeCell ref="D112:M112"/>
  </mergeCells>
  <pageMargins left="0.9055118110236221" right="0.15748031496062992" top="0.74803149606299213" bottom="0.39370078740157483" header="0.31496062992125984" footer="0.31496062992125984"/>
  <pageSetup paperSize="9" scale="72" orientation="landscape" r:id="rId1"/>
  <rowBreaks count="3" manualBreakCount="3">
    <brk id="35" max="12" man="1"/>
    <brk id="63" max="12" man="1"/>
    <brk id="10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1917670</vt:lpstr>
      <vt:lpstr>'1917670'!Область_друку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2025-01-10T09:53:25Z</cp:lastPrinted>
  <dcterms:created xsi:type="dcterms:W3CDTF">2018-12-28T08:43:53Z</dcterms:created>
  <dcterms:modified xsi:type="dcterms:W3CDTF">2025-03-21T12:21:10Z</dcterms:modified>
</cp:coreProperties>
</file>