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ЖПМ\"/>
    </mc:Choice>
  </mc:AlternateContent>
  <bookViews>
    <workbookView xWindow="0" yWindow="0" windowWidth="28800" windowHeight="11535"/>
  </bookViews>
  <sheets>
    <sheet name="1216011" sheetId="1" r:id="rId1"/>
  </sheets>
  <definedNames>
    <definedName name="_xlnm.Print_Area" localSheetId="0">'1216011'!$A$1:$Z$166</definedName>
  </definedNames>
  <calcPr calcId="152511"/>
  <fileRecoveryPr repairLoad="1"/>
</workbook>
</file>

<file path=xl/calcChain.xml><?xml version="1.0" encoding="utf-8"?>
<calcChain xmlns="http://schemas.openxmlformats.org/spreadsheetml/2006/main">
  <c r="U87" i="1" l="1"/>
  <c r="W87" i="1" s="1"/>
  <c r="I46" i="1"/>
  <c r="L46" i="1"/>
  <c r="O46" i="1"/>
  <c r="S46" i="1" s="1"/>
  <c r="O47" i="1"/>
  <c r="S47" i="1"/>
  <c r="V47" i="1"/>
  <c r="U48" i="1"/>
  <c r="I49" i="1"/>
  <c r="L49" i="1"/>
  <c r="O49" i="1"/>
  <c r="S49" i="1"/>
  <c r="U49" i="1"/>
  <c r="W49" i="1"/>
  <c r="J50" i="1"/>
  <c r="I66" i="1"/>
  <c r="L66" i="1" s="1"/>
  <c r="O66" i="1"/>
  <c r="S66" i="1"/>
  <c r="U66" i="1"/>
  <c r="W66" i="1"/>
  <c r="L68" i="1"/>
  <c r="O68" i="1"/>
  <c r="S68" i="1" s="1"/>
  <c r="O79" i="1"/>
  <c r="I67" i="1" s="1"/>
  <c r="I69" i="1" s="1"/>
  <c r="S79" i="1"/>
  <c r="U79" i="1"/>
  <c r="U86" i="1" s="1"/>
  <c r="O80" i="1"/>
  <c r="X80" i="1" s="1"/>
  <c r="Z80" i="1" s="1"/>
  <c r="S80" i="1"/>
  <c r="W80" i="1"/>
  <c r="X81" i="1"/>
  <c r="Z81" i="1"/>
  <c r="O83" i="1"/>
  <c r="X83" i="1" s="1"/>
  <c r="Z83" i="1" s="1"/>
  <c r="S83" i="1"/>
  <c r="W83" i="1"/>
  <c r="X84" i="1"/>
  <c r="Z84" i="1" s="1"/>
  <c r="O89" i="1"/>
  <c r="X89" i="1" s="1"/>
  <c r="Z89" i="1" s="1"/>
  <c r="S89" i="1"/>
  <c r="U89" i="1"/>
  <c r="W89" i="1" s="1"/>
  <c r="O92" i="1"/>
  <c r="I47" i="1" s="1"/>
  <c r="S92" i="1"/>
  <c r="W92" i="1"/>
  <c r="X92" i="1"/>
  <c r="Z92" i="1" s="1"/>
  <c r="O93" i="1"/>
  <c r="S93" i="1"/>
  <c r="W93" i="1"/>
  <c r="X93" i="1"/>
  <c r="Z93" i="1"/>
  <c r="O95" i="1"/>
  <c r="X95" i="1" s="1"/>
  <c r="Z95" i="1" s="1"/>
  <c r="S95" i="1"/>
  <c r="U95" i="1"/>
  <c r="W95" i="1"/>
  <c r="U97" i="1"/>
  <c r="W97" i="1"/>
  <c r="U99" i="1"/>
  <c r="W99" i="1"/>
  <c r="A103" i="1"/>
  <c r="A104" i="1" s="1"/>
  <c r="A105" i="1" s="1"/>
  <c r="A106" i="1" s="1"/>
  <c r="A107" i="1" s="1"/>
  <c r="Q103" i="1"/>
  <c r="Q102" i="1" s="1"/>
  <c r="W103" i="1"/>
  <c r="Q104" i="1"/>
  <c r="Q115" i="1" s="1"/>
  <c r="S115" i="1" s="1"/>
  <c r="S104" i="1"/>
  <c r="V104" i="1"/>
  <c r="W104" i="1" s="1"/>
  <c r="S105" i="1"/>
  <c r="W105" i="1"/>
  <c r="Y105" i="1"/>
  <c r="Z105" i="1"/>
  <c r="S106" i="1"/>
  <c r="W106" i="1"/>
  <c r="Y106" i="1"/>
  <c r="Z106" i="1"/>
  <c r="S107" i="1"/>
  <c r="W107" i="1"/>
  <c r="Y107" i="1"/>
  <c r="Z107" i="1" s="1"/>
  <c r="S108" i="1"/>
  <c r="W108" i="1"/>
  <c r="Y108" i="1"/>
  <c r="Z108" i="1"/>
  <c r="S110" i="1"/>
  <c r="W110" i="1"/>
  <c r="Y110" i="1"/>
  <c r="Z110" i="1" s="1"/>
  <c r="S111" i="1"/>
  <c r="W111" i="1"/>
  <c r="Y111" i="1"/>
  <c r="Z111" i="1"/>
  <c r="S112" i="1"/>
  <c r="W112" i="1"/>
  <c r="Y112" i="1"/>
  <c r="Z112" i="1" s="1"/>
  <c r="V114" i="1"/>
  <c r="W114" i="1"/>
  <c r="Q116" i="1"/>
  <c r="Y116" i="1" s="1"/>
  <c r="Z116" i="1" s="1"/>
  <c r="S116" i="1"/>
  <c r="V116" i="1"/>
  <c r="W116" i="1" s="1"/>
  <c r="Q118" i="1"/>
  <c r="S118" i="1"/>
  <c r="V118" i="1"/>
  <c r="Y118" i="1" s="1"/>
  <c r="Z118" i="1" s="1"/>
  <c r="W118" i="1"/>
  <c r="Q119" i="1"/>
  <c r="S119" i="1" s="1"/>
  <c r="V119" i="1"/>
  <c r="W119" i="1"/>
  <c r="Y119" i="1"/>
  <c r="Z119" i="1"/>
  <c r="Q120" i="1"/>
  <c r="S120" i="1" s="1"/>
  <c r="V120" i="1"/>
  <c r="W120" i="1" s="1"/>
  <c r="S123" i="1"/>
  <c r="W123" i="1"/>
  <c r="X123" i="1"/>
  <c r="Z123" i="1" s="1"/>
  <c r="S124" i="1"/>
  <c r="W124" i="1"/>
  <c r="X124" i="1"/>
  <c r="Z124" i="1"/>
  <c r="S126" i="1"/>
  <c r="W126" i="1"/>
  <c r="X126" i="1"/>
  <c r="Z126" i="1" s="1"/>
  <c r="O128" i="1"/>
  <c r="S128" i="1" s="1"/>
  <c r="U128" i="1"/>
  <c r="W128" i="1"/>
  <c r="X128" i="1"/>
  <c r="Z128" i="1"/>
  <c r="O130" i="1"/>
  <c r="S130" i="1" s="1"/>
  <c r="U130" i="1"/>
  <c r="W130" i="1" s="1"/>
  <c r="X87" i="1"/>
  <c r="Z87" i="1" s="1"/>
  <c r="I50" i="1" l="1"/>
  <c r="L47" i="1"/>
  <c r="U47" i="1"/>
  <c r="W47" i="1" s="1"/>
  <c r="X97" i="1"/>
  <c r="Z97" i="1" s="1"/>
  <c r="W86" i="1"/>
  <c r="K67" i="1"/>
  <c r="S102" i="1"/>
  <c r="K48" i="1"/>
  <c r="X130" i="1"/>
  <c r="Z130" i="1" s="1"/>
  <c r="Y120" i="1"/>
  <c r="Z120" i="1" s="1"/>
  <c r="O97" i="1"/>
  <c r="S97" i="1" s="1"/>
  <c r="O86" i="1"/>
  <c r="S86" i="1" s="1"/>
  <c r="X79" i="1"/>
  <c r="Z79" i="1" s="1"/>
  <c r="U68" i="1"/>
  <c r="W68" i="1" s="1"/>
  <c r="W79" i="1"/>
  <c r="O67" i="1"/>
  <c r="O50" i="1"/>
  <c r="Q114" i="1"/>
  <c r="Y103" i="1"/>
  <c r="O99" i="1"/>
  <c r="Y104" i="1"/>
  <c r="Z104" i="1" s="1"/>
  <c r="U46" i="1"/>
  <c r="V115" i="1"/>
  <c r="V102" i="1"/>
  <c r="S103" i="1"/>
  <c r="Y114" i="1" l="1"/>
  <c r="Z114" i="1" s="1"/>
  <c r="S114" i="1"/>
  <c r="U67" i="1"/>
  <c r="O69" i="1"/>
  <c r="W115" i="1"/>
  <c r="Y115" i="1"/>
  <c r="Z115" i="1" s="1"/>
  <c r="K50" i="1"/>
  <c r="L48" i="1"/>
  <c r="L50" i="1" s="1"/>
  <c r="K69" i="1"/>
  <c r="L67" i="1"/>
  <c r="L69" i="1" s="1"/>
  <c r="J69" i="1"/>
  <c r="W102" i="1"/>
  <c r="Q48" i="1"/>
  <c r="Q67" i="1"/>
  <c r="W46" i="1"/>
  <c r="U50" i="1"/>
  <c r="S99" i="1"/>
  <c r="X99" i="1"/>
  <c r="Z99" i="1" s="1"/>
  <c r="Z103" i="1"/>
  <c r="Y102" i="1"/>
  <c r="Z102" i="1" s="1"/>
  <c r="X86" i="1"/>
  <c r="Z86" i="1" s="1"/>
  <c r="V67" i="1" l="1"/>
  <c r="V69" i="1" s="1"/>
  <c r="Q69" i="1"/>
  <c r="V48" i="1"/>
  <c r="Q50" i="1"/>
  <c r="S48" i="1"/>
  <c r="S50" i="1" s="1"/>
  <c r="AC50" i="1" s="1"/>
  <c r="S67" i="1"/>
  <c r="S69" i="1"/>
  <c r="W67" i="1"/>
  <c r="W69" i="1" s="1"/>
  <c r="U69" i="1"/>
  <c r="V50" i="1" l="1"/>
  <c r="W48" i="1"/>
  <c r="W50" i="1" s="1"/>
</calcChain>
</file>

<file path=xl/sharedStrings.xml><?xml version="1.0" encoding="utf-8"?>
<sst xmlns="http://schemas.openxmlformats.org/spreadsheetml/2006/main" count="302" uniqueCount="155">
  <si>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</si>
  <si>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</si>
  <si>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</si>
  <si>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</si>
  <si>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</si>
  <si>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</si>
  <si>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</si>
  <si>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</si>
  <si>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</si>
  <si>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</si>
  <si>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</si>
  <si>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</si>
  <si>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</si>
  <si>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</si>
  <si>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</si>
  <si>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</si>
  <si>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</si>
  <si>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(підпис)</t>
  </si>
  <si>
    <t>грн.</t>
  </si>
  <si>
    <t>од.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</si>
  <si>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</si>
  <si>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</si>
  <si>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</si>
  <si>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</si>
  <si>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</si>
  <si>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</si>
  <si>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титульний список</t>
  </si>
  <si>
    <t>Пояснення: фактичне використання коштів, зменшення обсягів виконаних робіт</t>
  </si>
  <si>
    <t>ЗВІТ</t>
  </si>
  <si>
    <t>про виконання паспорта бюджетної програми</t>
  </si>
  <si>
    <t>0610</t>
  </si>
  <si>
    <t xml:space="preserve"> Експлуатація та технічне обслуговування житлового фонду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</si>
  <si>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</si>
  <si>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</si>
  <si>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</si>
  <si>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</si>
  <si>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</si>
  <si>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</si>
  <si>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</si>
  <si>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</si>
  <si>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Забезпечення в належному стані житлового фонду, збільшення терміну його експлуатації, підвищення рівня благоустрою житлових будинків</t>
  </si>
  <si>
    <t xml:space="preserve">Забезпечення надійної та безперебійної експлуатації житлового фонду, підвищення експлуатаційних </t>
  </si>
  <si>
    <t xml:space="preserve">властивостей житлового фонду і утримання його у належному стані, забезпечення його </t>
  </si>
  <si>
    <t>надійності та безпечної експлуатації, покращення умов проживання мешканців міста</t>
  </si>
  <si>
    <t>Проведення поточного ремонту житлового фонду на умовах співфінансування</t>
  </si>
  <si>
    <t>гривень</t>
  </si>
  <si>
    <t>Касові видатки (надані кредити з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</si>
  <si>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</si>
  <si>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8.</t>
  </si>
  <si>
    <t xml:space="preserve">Результативні показники бюджетної програми та аналіз їх виконання </t>
  </si>
  <si>
    <t xml:space="preserve">9. </t>
  </si>
  <si>
    <t>Показники</t>
  </si>
  <si>
    <t>Одиниця виміру</t>
  </si>
  <si>
    <t xml:space="preserve">Джерело інформації 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</si>
  <si>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</si>
  <si>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</si>
  <si>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</si>
  <si>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</si>
  <si>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</si>
  <si>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</si>
  <si>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Фактичні результативні показники, досягнуті за рахунок касових видатків (наданих кредитів з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</si>
  <si>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</si>
  <si>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</si>
  <si>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(найменування відповідального виконавця)</t>
  </si>
  <si>
    <t>додаток до титульного списку</t>
  </si>
  <si>
    <t>кількість багатоквартирних житлових будинків, що потребують капітального ремонту</t>
  </si>
  <si>
    <t>середні витрати на виконання робіт з капітального ремонту в 1 багатоквартирному житловому будинку</t>
  </si>
  <si>
    <t>(ініціали/ініціал, прізвище)</t>
  </si>
  <si>
    <t xml:space="preserve">Управління житлової політики і майна Хмельницької міської ради </t>
  </si>
  <si>
    <t>26381695</t>
  </si>
  <si>
    <t>22564000000</t>
  </si>
  <si>
    <t>Заступник директора департаменту інфраструктури міста - начальник управління житлової політики і майна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</si>
  <si>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</si>
  <si>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</si>
  <si>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</si>
  <si>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</si>
  <si>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</si>
  <si>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</si>
  <si>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</si>
  <si>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від 01 листопада 2022 року № 359)</t>
  </si>
  <si>
    <t>Наталія ВІТКОВСЬКА</t>
  </si>
  <si>
    <t>(Власне ім'я, ПРІЗВИЩЕ)</t>
  </si>
  <si>
    <t>експертиза роб проекту  Козацька, 61/2, в січні</t>
  </si>
  <si>
    <t>Напрями використання бюджетних коштів*</t>
  </si>
  <si>
    <t>грн</t>
  </si>
  <si>
    <t>кількість об’єктів житлового фонду (багатоквартирних житлових будинків), в яких необхідно виконати роботи з поточного ремонту на умовах співфінансування</t>
  </si>
  <si>
    <t>перспективний план відділу з експлуатації та ремонту житлового фонду</t>
  </si>
  <si>
    <t>кількість об’єктів житлового фонду (багатоквартирних житлових будинків), в яких планується виконати роботи з поточного ремонту на умовах співфінансування</t>
  </si>
  <si>
    <t>середні витрати на виконання робіт з поточного ремонту житлового фонду на умовах співфінансування в 1 багатоквартирному житловому будинку</t>
  </si>
  <si>
    <t>питома вага кількості об’єктів житлового фонду (багатоквартирних житлових будинків), в яких планується виконати роботи з поточного ремонту на умовах співфінансування до кількості об’єктів житлового фонду (багатоквартирних житлових будинків), в яких необхідно виконати роботи з поточного ремонту на умовах співфінансування</t>
  </si>
  <si>
    <t>обсяг видатків на капітальний ремонт житлового фонду</t>
  </si>
  <si>
    <t xml:space="preserve">кількість багатоквартирних житлових будинків, що планується відремонтувати  </t>
  </si>
  <si>
    <t>питома вага кількості об`єктів житлового фонду (будинків), що заплановано відремонтувати до кількості об`єктів (будинків),  що потребують ремонту</t>
  </si>
  <si>
    <t>відс.</t>
  </si>
  <si>
    <t>Лариса ТУЗ</t>
  </si>
  <si>
    <t>Начальник відділу бухгалтерського обліку та звітності - головний бухгалтер</t>
  </si>
  <si>
    <t>Завдання 4. Проведення поточного ремонту захисних споруд цивільного захисту (найпростіших укриттів)</t>
  </si>
  <si>
    <t>Проведення поточного ремонту захисних споруд цивільного захисту (найпростіших укриттів), які знаходяться в житлових будинках ХМТГ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</si>
  <si>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</si>
  <si>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Програма співфінансування робіт з ремонту багатоквартирних житлових будинків Хмельницької міської територіальної громади на 2020-2024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</si>
  <si>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</si>
  <si>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Завдання 1. Проведення поточного ремонту житлового фонду на умовах співфінансування</t>
  </si>
  <si>
    <t xml:space="preserve">обсяг видатків на поточний ремонт житлового фонду на умовах співфінансування </t>
  </si>
  <si>
    <t>обсяг видатків, в т. ч.:</t>
  </si>
  <si>
    <t xml:space="preserve">обсяг видатків на капітальний ремонт житлового фонду на умовах співфінансування </t>
  </si>
  <si>
    <t>кількість багатоквартирних житлових будинків, в яких необхідно виконати роботи з капітального ремонту на умовах співфінансування</t>
  </si>
  <si>
    <t>кількість багатоквартирних житлових будинків, в яких планується виконати роботи з капітального ремонту на умовах співфінансування</t>
  </si>
  <si>
    <t>витрати на виконання робіт з капітального ремонту покрівель, заміна вікон, вхідних дверей, мереж водо-, електропостачання, водовідведення  на умовах співфінансування в 1 багатоквартирному житловому будинку</t>
  </si>
  <si>
    <t>питома вага кількості об’єктів житлового фонду (житлових будинків), в яких планується виконати роботи з капітального ремонту на умовах співфінансування до кількості об’єктів житлового фонду (житлових будинків), в яких необхідно виконати роботи з капітального ремонту на умовах співфінансування</t>
  </si>
  <si>
    <t>обсяг видатків на встановлення пандусів в житлових будинках</t>
  </si>
  <si>
    <t>кількість об`єктів (пандусів в житлових будинках), що необхідно встановити</t>
  </si>
  <si>
    <t>кількість об`єктів (пандусів в житлових будинках), що планується встановити</t>
  </si>
  <si>
    <t>середня вартість встановлення одного пандусу</t>
  </si>
  <si>
    <t xml:space="preserve">питомага вага кількості пандусів, які заплановано встановити до кількості пандусів, що необхідно встановити </t>
  </si>
  <si>
    <t>обсяг видатків на поточний ремонт захисних споруд цивільного захисту (найпростіших укриттів), які знаходяться в житлових будинках ХМТГ</t>
  </si>
  <si>
    <t xml:space="preserve">кількість захисних споруд цивільного захисту (найпростіших укриттів), які знаходяться в житлових будинках ХМТГ, в яких необхідно виконати роботи з поточного ремонту </t>
  </si>
  <si>
    <t xml:space="preserve">кількість захисних споруд цивільного захисту (найпростіших укриттів), які знаходяться в житлових будинках ХМТГ, в яких планується виконати роботи з поточного ремонту </t>
  </si>
  <si>
    <t>середні витрати на виконання робіт з поточного ремонту 1 захисної споруди цивільного захисту (найпростіше укриття), яка знаходиться в житловому  будинку ХМТГ</t>
  </si>
  <si>
    <t>питома вага кількості захисних споруд цивільного захисту (найпростіших укриттів), що заплановано відремонтувати до кількості захисних споруд цивільного захисту (найпростіших укриттів), що потребують ремонту</t>
  </si>
  <si>
    <t>Завдання 1.  Проведення поточного ремонту житлового фонду на умовах співфінансування</t>
  </si>
  <si>
    <t>Пояснення: п.1 недоосвоєння коштів у зв'язку з збільшенням обсягів робіт.</t>
  </si>
  <si>
    <t xml:space="preserve">Пояснення: п.1 в зв'язку з зменшенням кількості відремонтованих споруд. </t>
  </si>
  <si>
    <t>Пояснення: виникла економія коштів.</t>
  </si>
  <si>
    <t xml:space="preserve">Капітальний ремонт житлового фонду на умовах співфінансування </t>
  </si>
  <si>
    <t>Проведення поточного ремонту житлового фонду</t>
  </si>
  <si>
    <t>Завдання 2. Проведення поточного ремонту житлового фонду</t>
  </si>
  <si>
    <t xml:space="preserve">Завдання 3. Капітальний ремонт житлового фонду на умовах співфінансування </t>
  </si>
  <si>
    <t xml:space="preserve">Завдання 2. Проведення поточного ремонту житлового фонду </t>
  </si>
  <si>
    <t>Завдання 3. Капітальний ремонт житлового фонду</t>
  </si>
  <si>
    <t>пропозиції відділу з експлуатації та ремонту житлового фонду</t>
  </si>
  <si>
    <t xml:space="preserve">додаток до службової записки </t>
  </si>
  <si>
    <t>обсяг видатків на виготовлення проектно-кошторисної документації на виконання робіт з капітального ремонту житлового фонду</t>
  </si>
  <si>
    <t xml:space="preserve">кількість ПКД на виконання робіт з капітального ремонту житлового будинку, що необхідно виготовити </t>
  </si>
  <si>
    <t xml:space="preserve">кількість ПКД на виконання робіт з капітального ремонту житлового будинку, що планується виготовити </t>
  </si>
  <si>
    <t>витрати на виготовлення 1 ПКД на виконання робіт з капітального ремонту житлового будинку</t>
  </si>
  <si>
    <t>питома вага кількості ПКД на виконання робіт з капітального ремонту житлового будинку, що заплановано виготовити до кількості ПКД на виконання робіт з капітального ремонту житлового будинку, що необхідно виготовити</t>
  </si>
  <si>
    <t>місцевого бюджету на 01.01.2025 року</t>
  </si>
  <si>
    <t>Пояснення: п.1 за результатами проведених тендерних закупівель виникла економія коштів.</t>
  </si>
  <si>
    <t>Пояснення: п.1 середні витрати змінилися за рахунок економії коштів.</t>
  </si>
  <si>
    <t xml:space="preserve">Пояснення: п.1 в зв'язку з збільшенням обсягів робіт виконана менша кількість поточного ремонту захисних споруд цивільного захисту.   </t>
  </si>
  <si>
    <t>Виконання бюджетної програми становить 95 % до затверджених призначень в 2024 р.</t>
  </si>
  <si>
    <t xml:space="preserve">Пояснення: за рахунок економії коштів була можливість встановити більшу кількість пандусів в житлових будинках. </t>
  </si>
  <si>
    <t>Пояснення: за рахунок встановлення більшої кількості пандусів в житлових будинках.</t>
  </si>
  <si>
    <t>Пояснення: економія коштів.</t>
  </si>
  <si>
    <t>Пояснення: п.2 - заплановані роботи з к/р ж/б по вул. Панаса Мирного, 21/1 виконані, виникла економія коштів; п. 3 - по 1 об’єкту недоосвоєння коштів по об’єкту (к/р покрівлі гуртожитку на вул. Шухевича, 69) - не профінансовано кошти на виконання додаткових робіт.</t>
  </si>
  <si>
    <t>Пояснення: п. 1 зміни пов'язані з економією коштів, п. 2 зміни пов'язані з економією коштів та недоосвоєнням коштів по 1 об’єкту.</t>
  </si>
  <si>
    <t>Аналіз стану виконання результативних показників: по завданнях 1, 2 виникла економія коштів, показники виконані; 2) по завданню 3 в показниках затрат недоосвоєння коштів по 1 об’єкту, що вплинуло на зміни в показниках ефективності; 3) по завданню 4 недоосвоєння коштів у зв'язку з виконанням меншої кількості  об’єктів ніж планувалося, що вплинуло на недовиконання інших показників.</t>
  </si>
  <si>
    <t>Пояснення: за результатами проведених тендерних закупівель виникла економія коштів.</t>
  </si>
  <si>
    <t>Пояснення: недоосвоєння коштів по 1 об’єкту.</t>
  </si>
  <si>
    <t>Пояснення: недоосвоєння коштів у зв'язку з виконанням меншого обсягу робіт ніж планувалося.</t>
  </si>
  <si>
    <t>Пояснення: п.1 середня вартість зросла в зв'язку з збільшенням обсягів робіт.</t>
  </si>
  <si>
    <t>кількість об’єктів житлового фонду (багатоквартирних житлових будинків), в яких необхідно виконати роботи з поточного ремонту (відновлення фасаду, проведення енергетичного аудиту)</t>
  </si>
  <si>
    <t>кількість об’єктів житлового фонду (багатоквартирних житлових будинків), в яких планується виконати роботи з поточного ремонту (відновлення фасаду, проведення енергетичного аудиту)</t>
  </si>
  <si>
    <t>середні витрати на виконання робіт з поточного ремонту житлового фонду в 1 багатоквартирному житловому будинку</t>
  </si>
  <si>
    <t>Пояснення: п. 1, 2 необхідно було розділити багатоквартирні житлові будинки, оскільки в 3 з них проводилися роботи з поточного ремонту (відновлення фасаду, проведення енергетичного аудиту), які не відносяться до робіт з поточного ремонту на умовах співфінансування.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</si>
</sst>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290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1" xfId="0" applyFont="1" applyBorder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4" fontId="10" fillId="0" borderId="2" xfId="0" applyNumberFormat="1" applyFont="1" applyBorder="1" applyAlignment="1">
      <alignment wrapText="1"/>
    </xf>
    <xf numFmtId="0" fontId="9" fillId="0" borderId="1" xfId="0" applyFont="1" applyBorder="1"/>
    <xf numFmtId="0" fontId="11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Border="1" applyAlignment="1"/>
    <xf numFmtId="0" fontId="9" fillId="0" borderId="0" xfId="0" applyFont="1"/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4" fillId="0" borderId="0" xfId="0" applyFont="1"/>
    <xf numFmtId="0" fontId="2" fillId="0" borderId="0" xfId="2" applyFont="1" applyBorder="1" applyAlignment="1">
      <alignment vertical="center" wrapText="1"/>
    </xf>
    <xf numFmtId="0" fontId="2" fillId="0" borderId="0" xfId="3" applyFont="1" applyBorder="1"/>
    <xf numFmtId="0" fontId="9" fillId="0" borderId="0" xfId="0" applyFont="1" applyBorder="1"/>
    <xf numFmtId="0" fontId="2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10" fillId="0" borderId="0" xfId="0" applyFont="1" applyAlignment="1">
      <alignment horizontal="center"/>
    </xf>
    <xf numFmtId="0" fontId="2" fillId="0" borderId="0" xfId="1" applyFont="1" applyAlignment="1"/>
    <xf numFmtId="0" fontId="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" fillId="0" borderId="1" xfId="3" applyFont="1" applyBorder="1"/>
    <xf numFmtId="0" fontId="9" fillId="0" borderId="1" xfId="0" applyFont="1" applyBorder="1" applyAlignment="1"/>
    <xf numFmtId="0" fontId="8" fillId="0" borderId="5" xfId="3" applyFont="1" applyBorder="1" applyAlignment="1">
      <alignment vertical="top"/>
    </xf>
    <xf numFmtId="49" fontId="2" fillId="0" borderId="0" xfId="0" applyNumberFormat="1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9" fillId="0" borderId="0" xfId="0" applyFont="1" applyBorder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0" fontId="10" fillId="0" borderId="0" xfId="0" applyFont="1" applyAlignment="1">
      <alignment vertical="center"/>
    </xf>
    <xf numFmtId="164" fontId="10" fillId="0" borderId="0" xfId="0" applyNumberFormat="1" applyFont="1"/>
    <xf numFmtId="0" fontId="9" fillId="0" borderId="2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0" fontId="3" fillId="0" borderId="0" xfId="0" applyFont="1"/>
    <xf numFmtId="4" fontId="14" fillId="0" borderId="2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/>
    <xf numFmtId="0" fontId="2" fillId="0" borderId="3" xfId="2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4" fillId="0" borderId="3" xfId="0" applyFont="1" applyBorder="1"/>
    <xf numFmtId="4" fontId="2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/>
    <xf numFmtId="2" fontId="2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9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1" fontId="14" fillId="0" borderId="2" xfId="0" applyNumberFormat="1" applyFont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/>
    <xf numFmtId="4" fontId="14" fillId="3" borderId="2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/>
    <xf numFmtId="4" fontId="14" fillId="3" borderId="3" xfId="0" applyNumberFormat="1" applyFont="1" applyFill="1" applyBorder="1"/>
    <xf numFmtId="4" fontId="14" fillId="3" borderId="3" xfId="0" applyNumberFormat="1" applyFont="1" applyFill="1" applyBorder="1" applyAlignment="1">
      <alignment horizontal="center" vertical="center"/>
    </xf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8" fillId="4" borderId="0" xfId="0" applyFont="1" applyFill="1"/>
    <xf numFmtId="164" fontId="18" fillId="0" borderId="0" xfId="0" applyNumberFormat="1" applyFont="1"/>
    <xf numFmtId="1" fontId="18" fillId="0" borderId="0" xfId="0" applyNumberFormat="1" applyFont="1"/>
    <xf numFmtId="4" fontId="14" fillId="3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11" fillId="3" borderId="0" xfId="0" applyFont="1" applyFill="1" applyAlignment="1"/>
    <xf numFmtId="0" fontId="14" fillId="0" borderId="2" xfId="0" applyFont="1" applyFill="1" applyBorder="1" applyAlignment="1">
      <alignment horizontal="center" vertical="center"/>
    </xf>
    <xf numFmtId="0" fontId="2" fillId="0" borderId="0" xfId="1" applyFont="1" applyFill="1" applyAlignment="1"/>
    <xf numFmtId="1" fontId="2" fillId="0" borderId="2" xfId="0" applyNumberFormat="1" applyFont="1" applyFill="1" applyBorder="1" applyAlignment="1">
      <alignment horizontal="center" vertical="center"/>
    </xf>
    <xf numFmtId="2" fontId="19" fillId="5" borderId="0" xfId="0" applyNumberFormat="1" applyFont="1" applyFill="1"/>
    <xf numFmtId="4" fontId="14" fillId="3" borderId="2" xfId="0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13" xfId="0" applyFont="1" applyBorder="1" applyAlignment="1">
      <alignment horizontal="center" vertical="top" wrapText="1"/>
    </xf>
    <xf numFmtId="4" fontId="14" fillId="3" borderId="0" xfId="0" applyNumberFormat="1" applyFont="1" applyFill="1"/>
    <xf numFmtId="4" fontId="14" fillId="3" borderId="11" xfId="0" applyNumberFormat="1" applyFont="1" applyFill="1" applyBorder="1" applyAlignment="1">
      <alignment horizontal="center" vertical="center"/>
    </xf>
    <xf numFmtId="4" fontId="21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0" borderId="8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0" fontId="2" fillId="0" borderId="2" xfId="2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2" fontId="2" fillId="0" borderId="0" xfId="2" applyNumberFormat="1" applyFont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" fontId="10" fillId="0" borderId="2" xfId="0" applyNumberFormat="1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8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vertical="center" wrapText="1"/>
    </xf>
    <xf numFmtId="2" fontId="12" fillId="0" borderId="3" xfId="0" applyNumberFormat="1" applyFont="1" applyBorder="1" applyAlignment="1">
      <alignment vertical="center" wrapText="1"/>
    </xf>
    <xf numFmtId="2" fontId="12" fillId="0" borderId="4" xfId="0" applyNumberFormat="1" applyFont="1" applyBorder="1" applyAlignment="1">
      <alignment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2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" fontId="2" fillId="3" borderId="2" xfId="2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4" fontId="9" fillId="0" borderId="8" xfId="0" applyNumberFormat="1" applyFont="1" applyFill="1" applyBorder="1" applyAlignment="1">
      <alignment wrapText="1"/>
    </xf>
    <xf numFmtId="4" fontId="10" fillId="0" borderId="3" xfId="0" applyNumberFormat="1" applyFont="1" applyFill="1" applyBorder="1" applyAlignment="1">
      <alignment wrapText="1"/>
    </xf>
    <xf numFmtId="4" fontId="10" fillId="0" borderId="4" xfId="0" applyNumberFormat="1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9" fontId="2" fillId="0" borderId="1" xfId="3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" fontId="9" fillId="0" borderId="8" xfId="0" applyNumberFormat="1" applyFont="1" applyBorder="1" applyAlignment="1">
      <alignment wrapText="1"/>
    </xf>
    <xf numFmtId="4" fontId="10" fillId="0" borderId="3" xfId="0" applyNumberFormat="1" applyFont="1" applyBorder="1" applyAlignment="1">
      <alignment wrapText="1"/>
    </xf>
    <xf numFmtId="4" fontId="10" fillId="0" borderId="4" xfId="0" applyNumberFormat="1" applyFont="1" applyBorder="1" applyAlignment="1">
      <alignment wrapText="1"/>
    </xf>
    <xf numFmtId="0" fontId="14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5"/>
  <sheetViews>
    <sheetView tabSelected="1" view="pageBreakPreview" topLeftCell="A152" zoomScaleNormal="100" zoomScaleSheetLayoutView="100" workbookViewId="0">
      <selection activeCell="AB93" sqref="AB93"/>
    </sheetView>
  </sheetViews>
  <sheetFormatPr defaultRowHeight="15" x14ac:dyDescent="0.25"/>
  <cols>
    <col min="1" max="1" width="4.85546875" style="4" customWidth="1"/>
    <col min="2" max="2" width="14.42578125" style="4" customWidth="1"/>
    <col min="3" max="3" width="10.140625" style="4" customWidth="1"/>
    <col min="4" max="4" width="7.7109375" style="4" customWidth="1"/>
    <col min="5" max="5" width="8.28515625" style="4" customWidth="1"/>
    <col min="6" max="8" width="7.140625" style="4" hidden="1" customWidth="1"/>
    <col min="9" max="9" width="13.140625" style="4" customWidth="1"/>
    <col min="10" max="10" width="12.7109375" style="4" hidden="1" customWidth="1"/>
    <col min="11" max="11" width="13.85546875" style="4" customWidth="1"/>
    <col min="12" max="12" width="15.28515625" style="4" customWidth="1"/>
    <col min="13" max="14" width="12.7109375" style="4" hidden="1" customWidth="1"/>
    <col min="15" max="15" width="5.85546875" style="4" customWidth="1"/>
    <col min="16" max="16" width="9.140625" style="4"/>
    <col min="17" max="17" width="7.140625" style="4" customWidth="1"/>
    <col min="18" max="18" width="6.28515625" style="4" customWidth="1"/>
    <col min="19" max="19" width="9.140625" style="4"/>
    <col min="20" max="20" width="5.140625" style="4" customWidth="1"/>
    <col min="21" max="21" width="14.140625" style="4" customWidth="1"/>
    <col min="22" max="22" width="13.5703125" style="4" customWidth="1"/>
    <col min="23" max="23" width="15.42578125" style="4" customWidth="1"/>
    <col min="24" max="24" width="13.7109375" style="4" customWidth="1"/>
    <col min="25" max="25" width="14.140625" style="4" customWidth="1"/>
    <col min="26" max="26" width="14" style="4" customWidth="1"/>
    <col min="27" max="27" width="11.42578125" style="4" customWidth="1"/>
    <col min="28" max="16384" width="9.140625" style="4"/>
  </cols>
  <sheetData>
    <row r="1" spans="1:29" x14ac:dyDescent="0.25">
      <c r="S1" s="1" t="s">
        <v>6</v>
      </c>
    </row>
    <row r="2" spans="1:29" x14ac:dyDescent="0.25">
      <c r="S2" s="1" t="s">
        <v>3</v>
      </c>
    </row>
    <row r="3" spans="1:29" x14ac:dyDescent="0.25">
      <c r="S3" s="1" t="s">
        <v>4</v>
      </c>
    </row>
    <row r="4" spans="1:29" x14ac:dyDescent="0.25">
      <c r="S4" s="2" t="s">
        <v>5</v>
      </c>
    </row>
    <row r="5" spans="1:29" x14ac:dyDescent="0.25">
      <c r="S5" s="2" t="s">
        <v>79</v>
      </c>
    </row>
    <row r="8" spans="1:29" x14ac:dyDescent="0.25">
      <c r="L8" s="25"/>
      <c r="M8" s="25"/>
      <c r="N8" s="25"/>
      <c r="O8" s="26" t="s">
        <v>28</v>
      </c>
      <c r="Q8" s="25"/>
      <c r="R8" s="25"/>
    </row>
    <row r="9" spans="1:29" ht="15" customHeight="1" x14ac:dyDescent="0.25">
      <c r="K9" s="207" t="s">
        <v>29</v>
      </c>
      <c r="L9" s="207"/>
      <c r="M9" s="207"/>
      <c r="N9" s="207"/>
      <c r="O9" s="207"/>
      <c r="P9" s="207"/>
      <c r="Q9" s="207"/>
      <c r="R9" s="207"/>
      <c r="S9" s="207"/>
    </row>
    <row r="10" spans="1:29" ht="15.75" x14ac:dyDescent="0.25">
      <c r="I10" s="24"/>
      <c r="J10" s="24"/>
      <c r="K10" s="24"/>
      <c r="L10" s="125" t="s">
        <v>136</v>
      </c>
      <c r="M10" s="24"/>
      <c r="N10" s="24"/>
      <c r="O10" s="24"/>
      <c r="P10" s="24"/>
      <c r="Q10" s="24"/>
      <c r="R10" s="24"/>
    </row>
    <row r="11" spans="1:29" ht="15.75" x14ac:dyDescent="0.25">
      <c r="I11" s="24"/>
      <c r="J11" s="24"/>
      <c r="K11" s="24"/>
      <c r="L11" s="24"/>
      <c r="M11" s="24"/>
      <c r="N11" s="24"/>
      <c r="O11" s="24"/>
      <c r="P11" s="24"/>
      <c r="Q11" s="24"/>
    </row>
    <row r="14" spans="1:29" ht="19.5" customHeight="1" x14ac:dyDescent="0.25">
      <c r="A14" s="44" t="s">
        <v>0</v>
      </c>
      <c r="B14" s="265">
        <v>1200000</v>
      </c>
      <c r="C14" s="265"/>
      <c r="I14" s="265" t="s">
        <v>68</v>
      </c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X14" s="257" t="s">
        <v>69</v>
      </c>
      <c r="Y14" s="257"/>
      <c r="Z14" s="51"/>
      <c r="AC14" s="9"/>
    </row>
    <row r="15" spans="1:29" ht="53.25" customHeight="1" x14ac:dyDescent="0.25">
      <c r="A15" s="44"/>
      <c r="B15" s="212" t="s">
        <v>55</v>
      </c>
      <c r="C15" s="212"/>
      <c r="I15" s="103" t="s">
        <v>61</v>
      </c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X15" s="258" t="s">
        <v>56</v>
      </c>
      <c r="Y15" s="258"/>
      <c r="Z15" s="52"/>
      <c r="AC15" s="54"/>
    </row>
    <row r="16" spans="1:29" x14ac:dyDescent="0.25">
      <c r="A16" s="44"/>
      <c r="B16" s="6"/>
    </row>
    <row r="17" spans="1:28" ht="18" customHeight="1" x14ac:dyDescent="0.25">
      <c r="A17" s="44" t="s">
        <v>1</v>
      </c>
      <c r="B17" s="266">
        <v>1210000</v>
      </c>
      <c r="C17" s="266"/>
      <c r="I17" s="265" t="s">
        <v>68</v>
      </c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X17" s="257" t="s">
        <v>69</v>
      </c>
      <c r="Y17" s="257"/>
    </row>
    <row r="18" spans="1:28" ht="54" customHeight="1" x14ac:dyDescent="0.25">
      <c r="A18" s="44"/>
      <c r="B18" s="212" t="s">
        <v>55</v>
      </c>
      <c r="C18" s="212"/>
      <c r="I18" s="260" t="s">
        <v>63</v>
      </c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X18" s="258" t="s">
        <v>56</v>
      </c>
      <c r="Y18" s="258"/>
    </row>
    <row r="19" spans="1:28" x14ac:dyDescent="0.25">
      <c r="A19" s="44"/>
      <c r="B19" s="6"/>
    </row>
    <row r="20" spans="1:28" ht="17.25" customHeight="1" x14ac:dyDescent="0.25">
      <c r="A20" s="44" t="s">
        <v>2</v>
      </c>
      <c r="B20" s="266">
        <v>1216011</v>
      </c>
      <c r="C20" s="266"/>
      <c r="E20" s="264">
        <v>6011</v>
      </c>
      <c r="F20" s="264"/>
      <c r="G20" s="264"/>
      <c r="H20" s="264"/>
      <c r="I20" s="264"/>
      <c r="J20" s="49"/>
      <c r="L20" s="262" t="s">
        <v>30</v>
      </c>
      <c r="M20" s="262"/>
      <c r="N20" s="262"/>
      <c r="O20" s="262"/>
      <c r="Q20" s="49" t="s">
        <v>31</v>
      </c>
      <c r="R20" s="49"/>
      <c r="S20" s="49"/>
      <c r="T20" s="49"/>
      <c r="U20" s="5"/>
      <c r="V20" s="5"/>
      <c r="X20" s="263" t="s">
        <v>70</v>
      </c>
      <c r="Y20" s="264"/>
      <c r="Z20" s="53"/>
    </row>
    <row r="21" spans="1:28" ht="66" customHeight="1" x14ac:dyDescent="0.25">
      <c r="A21" s="44"/>
      <c r="B21" s="212" t="s">
        <v>55</v>
      </c>
      <c r="C21" s="212"/>
      <c r="E21" s="259" t="s">
        <v>58</v>
      </c>
      <c r="F21" s="259"/>
      <c r="G21" s="259"/>
      <c r="H21" s="259"/>
      <c r="I21" s="259"/>
      <c r="J21" s="50"/>
      <c r="L21" s="259" t="s">
        <v>59</v>
      </c>
      <c r="M21" s="259"/>
      <c r="N21" s="259"/>
      <c r="O21" s="259"/>
      <c r="Q21" s="212" t="s">
        <v>62</v>
      </c>
      <c r="R21" s="212"/>
      <c r="S21" s="212"/>
      <c r="T21" s="212"/>
      <c r="U21" s="212"/>
      <c r="V21" s="212"/>
      <c r="X21" s="258" t="s">
        <v>57</v>
      </c>
      <c r="Y21" s="258"/>
      <c r="Z21" s="52"/>
    </row>
    <row r="22" spans="1:28" x14ac:dyDescent="0.25">
      <c r="A22" s="44"/>
    </row>
    <row r="23" spans="1:28" ht="15.75" x14ac:dyDescent="0.25">
      <c r="A23" s="47" t="s">
        <v>32</v>
      </c>
      <c r="B23" s="208" t="s">
        <v>33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30"/>
      <c r="S23" s="30"/>
      <c r="T23" s="30"/>
      <c r="U23" s="30"/>
    </row>
    <row r="24" spans="1:28" ht="15.75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8" ht="18" customHeight="1" x14ac:dyDescent="0.25">
      <c r="A25" s="28"/>
      <c r="B25" s="31" t="s">
        <v>14</v>
      </c>
      <c r="C25" s="209" t="s">
        <v>34</v>
      </c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1"/>
    </row>
    <row r="26" spans="1:28" ht="18" customHeight="1" x14ac:dyDescent="0.25">
      <c r="A26" s="28"/>
      <c r="B26" s="31">
        <v>1</v>
      </c>
      <c r="C26" s="169" t="s">
        <v>40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38"/>
    </row>
    <row r="27" spans="1:28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8" ht="15.75" x14ac:dyDescent="0.25">
      <c r="A28" s="32" t="s">
        <v>35</v>
      </c>
      <c r="B28" s="33" t="s">
        <v>36</v>
      </c>
      <c r="C28" s="33"/>
      <c r="D28" s="33"/>
      <c r="E28" s="39" t="s">
        <v>41</v>
      </c>
      <c r="F28" s="39"/>
      <c r="G28" s="39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8" ht="15.75" x14ac:dyDescent="0.25">
      <c r="A29" s="32"/>
      <c r="B29" s="33"/>
      <c r="C29" s="33"/>
      <c r="D29" s="33"/>
      <c r="E29" s="13" t="s">
        <v>42</v>
      </c>
      <c r="F29" s="39"/>
      <c r="G29" s="39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AB29" s="39"/>
    </row>
    <row r="30" spans="1:28" ht="15.75" x14ac:dyDescent="0.25">
      <c r="A30" s="32"/>
      <c r="B30" s="33"/>
      <c r="C30" s="33"/>
      <c r="D30" s="33"/>
      <c r="E30" s="41" t="s">
        <v>43</v>
      </c>
      <c r="F30" s="48"/>
      <c r="G30" s="48"/>
      <c r="H30" s="48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AB30" s="39"/>
    </row>
    <row r="31" spans="1:28" ht="10.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8" ht="15.75" x14ac:dyDescent="0.25">
      <c r="A32" s="32" t="s">
        <v>12</v>
      </c>
      <c r="B32" s="3" t="s">
        <v>37</v>
      </c>
      <c r="C32" s="3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5"/>
      <c r="T32" s="35"/>
      <c r="U32" s="35"/>
    </row>
    <row r="33" spans="1:25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9"/>
    </row>
    <row r="34" spans="1:25" ht="18" customHeight="1" x14ac:dyDescent="0.25">
      <c r="A34" s="36"/>
      <c r="B34" s="31" t="s">
        <v>14</v>
      </c>
      <c r="C34" s="214" t="s">
        <v>38</v>
      </c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</row>
    <row r="35" spans="1:25" s="59" customFormat="1" ht="18.95" customHeight="1" x14ac:dyDescent="0.25">
      <c r="A35" s="36"/>
      <c r="B35" s="31">
        <v>1</v>
      </c>
      <c r="C35" s="215" t="s">
        <v>101</v>
      </c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</row>
    <row r="36" spans="1:25" s="59" customFormat="1" ht="18.95" customHeight="1" x14ac:dyDescent="0.25">
      <c r="A36" s="36"/>
      <c r="B36" s="31">
        <v>2</v>
      </c>
      <c r="C36" s="215" t="s">
        <v>125</v>
      </c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</row>
    <row r="37" spans="1:25" s="59" customFormat="1" ht="18.95" customHeight="1" x14ac:dyDescent="0.25">
      <c r="A37" s="36"/>
      <c r="B37" s="31">
        <v>3</v>
      </c>
      <c r="C37" s="202" t="s">
        <v>126</v>
      </c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4"/>
    </row>
    <row r="38" spans="1:25" s="59" customFormat="1" ht="18.95" customHeight="1" x14ac:dyDescent="0.25">
      <c r="A38" s="36"/>
      <c r="B38" s="31">
        <v>4</v>
      </c>
      <c r="C38" s="215" t="s">
        <v>96</v>
      </c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</row>
    <row r="39" spans="1:25" ht="13.5" customHeight="1" x14ac:dyDescent="0.25">
      <c r="A39" s="28"/>
      <c r="B39" s="28"/>
      <c r="C39" s="3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7"/>
    </row>
    <row r="40" spans="1:25" ht="19.5" customHeight="1" x14ac:dyDescent="0.25">
      <c r="A40" s="55" t="s">
        <v>15</v>
      </c>
      <c r="B40" s="37" t="s">
        <v>39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7"/>
      <c r="Y40" s="7"/>
    </row>
    <row r="41" spans="1:25" s="28" customFormat="1" ht="15.75" x14ac:dyDescent="0.25">
      <c r="A41" s="62" t="s">
        <v>72</v>
      </c>
      <c r="B41" s="37"/>
      <c r="U41" s="63"/>
      <c r="V41" s="63"/>
    </row>
    <row r="42" spans="1:25" ht="15.75" x14ac:dyDescent="0.25">
      <c r="B42" s="3"/>
      <c r="W42" s="28" t="s">
        <v>45</v>
      </c>
    </row>
    <row r="43" spans="1:25" ht="31.5" customHeight="1" x14ac:dyDescent="0.25">
      <c r="A43" s="246" t="s">
        <v>14</v>
      </c>
      <c r="B43" s="216" t="s">
        <v>83</v>
      </c>
      <c r="C43" s="217"/>
      <c r="D43" s="217"/>
      <c r="E43" s="218"/>
      <c r="F43" s="72"/>
      <c r="G43" s="72"/>
      <c r="H43" s="72"/>
      <c r="I43" s="176" t="s">
        <v>10</v>
      </c>
      <c r="J43" s="176"/>
      <c r="K43" s="176"/>
      <c r="L43" s="176"/>
      <c r="M43" s="73"/>
      <c r="N43" s="73"/>
      <c r="O43" s="182" t="s">
        <v>46</v>
      </c>
      <c r="P43" s="206"/>
      <c r="Q43" s="206"/>
      <c r="R43" s="206"/>
      <c r="S43" s="206"/>
      <c r="T43" s="183"/>
      <c r="U43" s="182" t="s">
        <v>11</v>
      </c>
      <c r="V43" s="206"/>
      <c r="W43" s="183"/>
      <c r="X43" s="9"/>
    </row>
    <row r="44" spans="1:25" ht="31.5" x14ac:dyDescent="0.25">
      <c r="A44" s="247"/>
      <c r="B44" s="219"/>
      <c r="C44" s="220"/>
      <c r="D44" s="220"/>
      <c r="E44" s="221"/>
      <c r="F44" s="74"/>
      <c r="G44" s="74"/>
      <c r="H44" s="74"/>
      <c r="I44" s="73" t="s">
        <v>7</v>
      </c>
      <c r="J44" s="73"/>
      <c r="K44" s="73" t="s">
        <v>8</v>
      </c>
      <c r="L44" s="73" t="s">
        <v>9</v>
      </c>
      <c r="M44" s="73"/>
      <c r="N44" s="73"/>
      <c r="O44" s="176" t="s">
        <v>7</v>
      </c>
      <c r="P44" s="176"/>
      <c r="Q44" s="182" t="s">
        <v>8</v>
      </c>
      <c r="R44" s="183"/>
      <c r="S44" s="176" t="s">
        <v>9</v>
      </c>
      <c r="T44" s="176"/>
      <c r="U44" s="73" t="s">
        <v>7</v>
      </c>
      <c r="V44" s="73" t="s">
        <v>8</v>
      </c>
      <c r="W44" s="73" t="s">
        <v>9</v>
      </c>
      <c r="X44" s="9"/>
    </row>
    <row r="45" spans="1:25" ht="15.75" x14ac:dyDescent="0.25">
      <c r="A45" s="75">
        <v>1</v>
      </c>
      <c r="B45" s="176">
        <v>2</v>
      </c>
      <c r="C45" s="176"/>
      <c r="D45" s="176"/>
      <c r="E45" s="176"/>
      <c r="F45" s="73"/>
      <c r="G45" s="73"/>
      <c r="H45" s="73"/>
      <c r="I45" s="73">
        <v>3</v>
      </c>
      <c r="J45" s="73"/>
      <c r="K45" s="73">
        <v>4</v>
      </c>
      <c r="L45" s="73">
        <v>5</v>
      </c>
      <c r="M45" s="73"/>
      <c r="N45" s="73"/>
      <c r="O45" s="176">
        <v>6</v>
      </c>
      <c r="P45" s="176"/>
      <c r="Q45" s="182">
        <v>7</v>
      </c>
      <c r="R45" s="183"/>
      <c r="S45" s="182">
        <v>8</v>
      </c>
      <c r="T45" s="183"/>
      <c r="U45" s="73">
        <v>9</v>
      </c>
      <c r="V45" s="73">
        <v>10</v>
      </c>
      <c r="W45" s="73">
        <v>11</v>
      </c>
      <c r="X45" s="11"/>
    </row>
    <row r="46" spans="1:25" ht="51.75" customHeight="1" x14ac:dyDescent="0.25">
      <c r="A46" s="75">
        <v>1</v>
      </c>
      <c r="B46" s="169" t="s">
        <v>44</v>
      </c>
      <c r="C46" s="169"/>
      <c r="D46" s="169"/>
      <c r="E46" s="169"/>
      <c r="F46" s="19"/>
      <c r="G46" s="19"/>
      <c r="H46" s="19"/>
      <c r="I46" s="71">
        <f>O79</f>
        <v>7193600</v>
      </c>
      <c r="J46" s="71"/>
      <c r="K46" s="71"/>
      <c r="L46" s="71">
        <f>I46+K46</f>
        <v>7193600</v>
      </c>
      <c r="M46" s="71"/>
      <c r="N46" s="71"/>
      <c r="O46" s="177">
        <f>U79</f>
        <v>6895841.4300000006</v>
      </c>
      <c r="P46" s="177"/>
      <c r="Q46" s="177"/>
      <c r="R46" s="177"/>
      <c r="S46" s="177">
        <f>O46+Q46</f>
        <v>6895841.4300000006</v>
      </c>
      <c r="T46" s="177"/>
      <c r="U46" s="71">
        <f>O46-I46</f>
        <v>-297758.56999999937</v>
      </c>
      <c r="V46" s="71"/>
      <c r="W46" s="71">
        <f>U46+V46</f>
        <v>-297758.56999999937</v>
      </c>
      <c r="X46" s="9"/>
    </row>
    <row r="47" spans="1:25" ht="34.5" customHeight="1" x14ac:dyDescent="0.25">
      <c r="A47" s="75">
        <v>2</v>
      </c>
      <c r="B47" s="169" t="s">
        <v>124</v>
      </c>
      <c r="C47" s="169"/>
      <c r="D47" s="169"/>
      <c r="E47" s="169"/>
      <c r="F47" s="19"/>
      <c r="G47" s="19"/>
      <c r="H47" s="19"/>
      <c r="I47" s="71">
        <f>O92</f>
        <v>160000</v>
      </c>
      <c r="J47" s="71"/>
      <c r="K47" s="71"/>
      <c r="L47" s="71">
        <f>I47+K47</f>
        <v>160000</v>
      </c>
      <c r="M47" s="71"/>
      <c r="N47" s="71"/>
      <c r="O47" s="177">
        <f>U92</f>
        <v>158815.91</v>
      </c>
      <c r="P47" s="177"/>
      <c r="Q47" s="177"/>
      <c r="R47" s="177"/>
      <c r="S47" s="177">
        <f>O47+Q47</f>
        <v>158815.91</v>
      </c>
      <c r="T47" s="177"/>
      <c r="U47" s="71">
        <f>O47-I47</f>
        <v>-1184.0899999999965</v>
      </c>
      <c r="V47" s="71">
        <f>Q47-K47</f>
        <v>0</v>
      </c>
      <c r="W47" s="71">
        <f>U47+V47</f>
        <v>-1184.0899999999965</v>
      </c>
      <c r="X47" s="9"/>
    </row>
    <row r="48" spans="1:25" ht="34.5" customHeight="1" x14ac:dyDescent="0.25">
      <c r="A48" s="75">
        <v>3</v>
      </c>
      <c r="B48" s="169" t="s">
        <v>123</v>
      </c>
      <c r="C48" s="169"/>
      <c r="D48" s="169"/>
      <c r="E48" s="169"/>
      <c r="F48" s="19"/>
      <c r="G48" s="19"/>
      <c r="H48" s="19"/>
      <c r="I48" s="71"/>
      <c r="J48" s="71"/>
      <c r="K48" s="71">
        <f>Q102</f>
        <v>3613813</v>
      </c>
      <c r="L48" s="71">
        <f>I48+K48</f>
        <v>3613813</v>
      </c>
      <c r="M48" s="71"/>
      <c r="N48" s="71"/>
      <c r="O48" s="177"/>
      <c r="P48" s="177"/>
      <c r="Q48" s="177">
        <f>V102</f>
        <v>3355683.28</v>
      </c>
      <c r="R48" s="177"/>
      <c r="S48" s="177">
        <f>O48+Q48</f>
        <v>3355683.28</v>
      </c>
      <c r="T48" s="177"/>
      <c r="U48" s="71">
        <f>O48-I48</f>
        <v>0</v>
      </c>
      <c r="V48" s="71">
        <f>Q48-L48</f>
        <v>-258129.7200000002</v>
      </c>
      <c r="W48" s="71">
        <f>U48+V48</f>
        <v>-258129.7200000002</v>
      </c>
      <c r="X48" s="9"/>
    </row>
    <row r="49" spans="1:30" ht="67.5" customHeight="1" x14ac:dyDescent="0.25">
      <c r="A49" s="75">
        <v>4</v>
      </c>
      <c r="B49" s="222" t="s">
        <v>97</v>
      </c>
      <c r="C49" s="223"/>
      <c r="D49" s="223"/>
      <c r="E49" s="224"/>
      <c r="F49" s="78"/>
      <c r="G49" s="78"/>
      <c r="H49" s="78"/>
      <c r="I49" s="71">
        <f>O123</f>
        <v>1500000</v>
      </c>
      <c r="J49" s="71"/>
      <c r="K49" s="71"/>
      <c r="L49" s="71">
        <f>I49+K49</f>
        <v>1500000</v>
      </c>
      <c r="M49" s="71"/>
      <c r="N49" s="71"/>
      <c r="O49" s="225">
        <f>U123</f>
        <v>1484069.52</v>
      </c>
      <c r="P49" s="226"/>
      <c r="Q49" s="225"/>
      <c r="R49" s="226"/>
      <c r="S49" s="225">
        <f>O49</f>
        <v>1484069.52</v>
      </c>
      <c r="T49" s="226"/>
      <c r="U49" s="71">
        <f>O49-I49</f>
        <v>-15930.479999999981</v>
      </c>
      <c r="V49" s="71"/>
      <c r="W49" s="71">
        <f>U49</f>
        <v>-15930.479999999981</v>
      </c>
      <c r="X49" s="9"/>
    </row>
    <row r="50" spans="1:30" ht="18" customHeight="1" x14ac:dyDescent="0.25">
      <c r="A50" s="76"/>
      <c r="B50" s="250" t="s">
        <v>13</v>
      </c>
      <c r="C50" s="251"/>
      <c r="D50" s="251"/>
      <c r="E50" s="252"/>
      <c r="F50" s="20"/>
      <c r="G50" s="20"/>
      <c r="H50" s="20"/>
      <c r="I50" s="71">
        <f>SUM(I46:I49)</f>
        <v>8853600</v>
      </c>
      <c r="J50" s="71">
        <f>SUM(J46:J49)</f>
        <v>0</v>
      </c>
      <c r="K50" s="71">
        <f>SUM(K46:K49)</f>
        <v>3613813</v>
      </c>
      <c r="L50" s="71">
        <f>SUM(L46:L49)</f>
        <v>12467413</v>
      </c>
      <c r="M50" s="71"/>
      <c r="N50" s="71"/>
      <c r="O50" s="177">
        <f>SUM(O46:P49)</f>
        <v>8538726.8600000013</v>
      </c>
      <c r="P50" s="177"/>
      <c r="Q50" s="177">
        <f>SUM(Q46:R49)</f>
        <v>3355683.28</v>
      </c>
      <c r="R50" s="177"/>
      <c r="S50" s="177">
        <f>SUM(S46:T49)</f>
        <v>11894410.140000001</v>
      </c>
      <c r="T50" s="177"/>
      <c r="U50" s="71">
        <f>SUM(U46:U49)</f>
        <v>-314873.13999999932</v>
      </c>
      <c r="V50" s="71">
        <f>SUM(V46:V49)</f>
        <v>-258129.7200000002</v>
      </c>
      <c r="W50" s="71">
        <f>SUM(W46:W49)</f>
        <v>-573002.85999999952</v>
      </c>
      <c r="AC50" s="121">
        <f>S50/L50*100</f>
        <v>95.403995520161246</v>
      </c>
      <c r="AD50" s="102"/>
    </row>
    <row r="51" spans="1:30" ht="18" customHeight="1" x14ac:dyDescent="0.25">
      <c r="A51" s="10"/>
      <c r="B51" s="253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5"/>
    </row>
    <row r="52" spans="1:30" s="28" customFormat="1" ht="24.75" customHeight="1" x14ac:dyDescent="0.25">
      <c r="A52" s="64" t="s">
        <v>73</v>
      </c>
      <c r="B52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6"/>
      <c r="U52" s="63"/>
      <c r="V52" s="63"/>
    </row>
    <row r="53" spans="1:30" s="28" customFormat="1" ht="7.5" customHeight="1" x14ac:dyDescent="0.25">
      <c r="A53" s="64"/>
      <c r="B53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6"/>
      <c r="U53" s="63"/>
      <c r="V53" s="63"/>
    </row>
    <row r="54" spans="1:30" s="28" customFormat="1" ht="18.75" customHeight="1" x14ac:dyDescent="0.25">
      <c r="B54" s="67" t="s">
        <v>14</v>
      </c>
      <c r="C54" s="166" t="s">
        <v>74</v>
      </c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</row>
    <row r="55" spans="1:30" s="28" customFormat="1" ht="17.25" customHeight="1" x14ac:dyDescent="0.25">
      <c r="B55" s="67">
        <v>1</v>
      </c>
      <c r="C55" s="166">
        <v>2</v>
      </c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</row>
    <row r="56" spans="1:30" s="28" customFormat="1" ht="20.25" customHeight="1" x14ac:dyDescent="0.25">
      <c r="B56" s="61">
        <v>1</v>
      </c>
      <c r="C56" s="169" t="s">
        <v>147</v>
      </c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</row>
    <row r="57" spans="1:30" s="28" customFormat="1" ht="18.95" customHeight="1" x14ac:dyDescent="0.25">
      <c r="B57" s="61">
        <v>2</v>
      </c>
      <c r="C57" s="169" t="s">
        <v>122</v>
      </c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</row>
    <row r="58" spans="1:30" s="28" customFormat="1" ht="18.95" customHeight="1" x14ac:dyDescent="0.25">
      <c r="B58" s="61">
        <v>3</v>
      </c>
      <c r="C58" s="169" t="s">
        <v>148</v>
      </c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</row>
    <row r="59" spans="1:30" s="28" customFormat="1" ht="18.95" customHeight="1" x14ac:dyDescent="0.25">
      <c r="B59" s="61">
        <v>4</v>
      </c>
      <c r="C59" s="144" t="s">
        <v>149</v>
      </c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6"/>
    </row>
    <row r="60" spans="1:30" ht="7.5" customHeight="1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30" ht="15.75" x14ac:dyDescent="0.25">
      <c r="A61" s="55" t="s">
        <v>48</v>
      </c>
      <c r="B61" s="3" t="s">
        <v>47</v>
      </c>
    </row>
    <row r="62" spans="1:30" ht="15.75" x14ac:dyDescent="0.25">
      <c r="B62" s="3"/>
      <c r="W62" s="28" t="s">
        <v>45</v>
      </c>
    </row>
    <row r="63" spans="1:30" ht="30.75" customHeight="1" x14ac:dyDescent="0.25">
      <c r="A63" s="248" t="s">
        <v>14</v>
      </c>
      <c r="B63" s="213" t="s">
        <v>16</v>
      </c>
      <c r="C63" s="213"/>
      <c r="D63" s="213"/>
      <c r="E63" s="213"/>
      <c r="F63" s="8"/>
      <c r="G63" s="8"/>
      <c r="H63" s="8"/>
      <c r="I63" s="213" t="s">
        <v>10</v>
      </c>
      <c r="J63" s="213"/>
      <c r="K63" s="213"/>
      <c r="L63" s="213"/>
      <c r="M63" s="8"/>
      <c r="N63" s="8"/>
      <c r="O63" s="227" t="s">
        <v>46</v>
      </c>
      <c r="P63" s="213"/>
      <c r="Q63" s="213"/>
      <c r="R63" s="213"/>
      <c r="S63" s="213"/>
      <c r="T63" s="213"/>
      <c r="U63" s="213" t="s">
        <v>11</v>
      </c>
      <c r="V63" s="213"/>
      <c r="W63" s="213"/>
    </row>
    <row r="64" spans="1:30" ht="33" customHeight="1" x14ac:dyDescent="0.25">
      <c r="A64" s="249"/>
      <c r="B64" s="213"/>
      <c r="C64" s="213"/>
      <c r="D64" s="213"/>
      <c r="E64" s="213"/>
      <c r="F64" s="8"/>
      <c r="G64" s="8"/>
      <c r="H64" s="8"/>
      <c r="I64" s="8" t="s">
        <v>7</v>
      </c>
      <c r="J64" s="8"/>
      <c r="K64" s="8" t="s">
        <v>8</v>
      </c>
      <c r="L64" s="8" t="s">
        <v>9</v>
      </c>
      <c r="M64" s="8"/>
      <c r="N64" s="8"/>
      <c r="O64" s="213" t="s">
        <v>7</v>
      </c>
      <c r="P64" s="213"/>
      <c r="Q64" s="188" t="s">
        <v>8</v>
      </c>
      <c r="R64" s="190"/>
      <c r="S64" s="213" t="s">
        <v>9</v>
      </c>
      <c r="T64" s="213"/>
      <c r="U64" s="8" t="s">
        <v>7</v>
      </c>
      <c r="V64" s="8" t="s">
        <v>8</v>
      </c>
      <c r="W64" s="8" t="s">
        <v>9</v>
      </c>
    </row>
    <row r="65" spans="1:34" ht="18" customHeight="1" x14ac:dyDescent="0.25">
      <c r="A65" s="15">
        <v>1</v>
      </c>
      <c r="B65" s="213">
        <v>2</v>
      </c>
      <c r="C65" s="213"/>
      <c r="D65" s="213"/>
      <c r="E65" s="213"/>
      <c r="F65" s="8"/>
      <c r="G65" s="8"/>
      <c r="H65" s="8"/>
      <c r="I65" s="8">
        <v>3</v>
      </c>
      <c r="J65" s="8"/>
      <c r="K65" s="8">
        <v>4</v>
      </c>
      <c r="L65" s="8">
        <v>5</v>
      </c>
      <c r="M65" s="8"/>
      <c r="N65" s="8"/>
      <c r="O65" s="213">
        <v>6</v>
      </c>
      <c r="P65" s="213"/>
      <c r="Q65" s="188">
        <v>7</v>
      </c>
      <c r="R65" s="190"/>
      <c r="S65" s="188">
        <v>8</v>
      </c>
      <c r="T65" s="190"/>
      <c r="U65" s="8">
        <v>9</v>
      </c>
      <c r="V65" s="8">
        <v>10</v>
      </c>
      <c r="W65" s="8">
        <v>11</v>
      </c>
    </row>
    <row r="66" spans="1:34" ht="64.5" customHeight="1" x14ac:dyDescent="0.25">
      <c r="A66" s="10"/>
      <c r="B66" s="272" t="s">
        <v>98</v>
      </c>
      <c r="C66" s="273"/>
      <c r="D66" s="273"/>
      <c r="E66" s="273"/>
      <c r="F66" s="21"/>
      <c r="G66" s="21"/>
      <c r="H66" s="21"/>
      <c r="I66" s="86">
        <f>O92</f>
        <v>160000</v>
      </c>
      <c r="J66" s="86"/>
      <c r="K66" s="86"/>
      <c r="L66" s="86">
        <f>I66+K66</f>
        <v>160000</v>
      </c>
      <c r="M66" s="86"/>
      <c r="N66" s="86"/>
      <c r="O66" s="149">
        <f>U92</f>
        <v>158815.91</v>
      </c>
      <c r="P66" s="148"/>
      <c r="Q66" s="149"/>
      <c r="R66" s="148"/>
      <c r="S66" s="149">
        <f>O66+Q66</f>
        <v>158815.91</v>
      </c>
      <c r="T66" s="148"/>
      <c r="U66" s="86">
        <f>O66-I66</f>
        <v>-1184.0899999999965</v>
      </c>
      <c r="V66" s="86"/>
      <c r="W66" s="86">
        <f>U66+V66</f>
        <v>-1184.0899999999965</v>
      </c>
    </row>
    <row r="67" spans="1:34" ht="62.25" customHeight="1" x14ac:dyDescent="0.25">
      <c r="A67" s="10"/>
      <c r="B67" s="170" t="s">
        <v>99</v>
      </c>
      <c r="C67" s="171"/>
      <c r="D67" s="171"/>
      <c r="E67" s="172"/>
      <c r="F67" s="21"/>
      <c r="G67" s="21"/>
      <c r="H67" s="21"/>
      <c r="I67" s="86">
        <f>O79</f>
        <v>7193600</v>
      </c>
      <c r="J67" s="86"/>
      <c r="K67" s="86">
        <f>Q102</f>
        <v>3613813</v>
      </c>
      <c r="L67" s="86">
        <f>K67+I67</f>
        <v>10807413</v>
      </c>
      <c r="M67" s="86"/>
      <c r="N67" s="86"/>
      <c r="O67" s="149">
        <f>U79</f>
        <v>6895841.4300000006</v>
      </c>
      <c r="P67" s="148"/>
      <c r="Q67" s="149">
        <f>V102</f>
        <v>3355683.28</v>
      </c>
      <c r="R67" s="149"/>
      <c r="S67" s="149">
        <f>O67+Q67</f>
        <v>10251524.710000001</v>
      </c>
      <c r="T67" s="148"/>
      <c r="U67" s="86">
        <f>O67-I67</f>
        <v>-297758.56999999937</v>
      </c>
      <c r="V67" s="86">
        <f>Q67-K67</f>
        <v>-258129.7200000002</v>
      </c>
      <c r="W67" s="86">
        <f>U67+V67</f>
        <v>-555888.28999999957</v>
      </c>
    </row>
    <row r="68" spans="1:34" ht="122.25" customHeight="1" x14ac:dyDescent="0.25">
      <c r="A68" s="10"/>
      <c r="B68" s="267" t="s">
        <v>100</v>
      </c>
      <c r="C68" s="268"/>
      <c r="D68" s="268"/>
      <c r="E68" s="269"/>
      <c r="F68" s="21"/>
      <c r="G68" s="21"/>
      <c r="H68" s="21"/>
      <c r="I68" s="86">
        <v>1500000</v>
      </c>
      <c r="J68" s="86"/>
      <c r="K68" s="86"/>
      <c r="L68" s="86">
        <f>K68+I68</f>
        <v>1500000</v>
      </c>
      <c r="M68" s="86"/>
      <c r="N68" s="86"/>
      <c r="O68" s="270">
        <f>U123</f>
        <v>1484069.52</v>
      </c>
      <c r="P68" s="271"/>
      <c r="Q68" s="270"/>
      <c r="R68" s="271"/>
      <c r="S68" s="149">
        <f>O68+Q68</f>
        <v>1484069.52</v>
      </c>
      <c r="T68" s="148"/>
      <c r="U68" s="86">
        <f>O68-I68</f>
        <v>-15930.479999999981</v>
      </c>
      <c r="V68" s="86"/>
      <c r="W68" s="86">
        <f>U68+V68</f>
        <v>-15930.479999999981</v>
      </c>
    </row>
    <row r="69" spans="1:34" ht="17.25" customHeight="1" x14ac:dyDescent="0.25">
      <c r="A69" s="10"/>
      <c r="B69" s="205" t="s">
        <v>13</v>
      </c>
      <c r="C69" s="205"/>
      <c r="D69" s="205"/>
      <c r="E69" s="205"/>
      <c r="F69" s="22"/>
      <c r="G69" s="22"/>
      <c r="H69" s="22"/>
      <c r="I69" s="86">
        <f>I66+I67+I68</f>
        <v>8853600</v>
      </c>
      <c r="J69" s="86">
        <f>SUM(J66:K68)</f>
        <v>3613813</v>
      </c>
      <c r="K69" s="86">
        <f>K66+K67</f>
        <v>3613813</v>
      </c>
      <c r="L69" s="86">
        <f>L66+L67+L68</f>
        <v>12467413</v>
      </c>
      <c r="M69" s="86"/>
      <c r="N69" s="86"/>
      <c r="O69" s="149">
        <f>O66+O67+O68</f>
        <v>8538726.8600000013</v>
      </c>
      <c r="P69" s="149"/>
      <c r="Q69" s="149">
        <f>Q66+Q67+Q68</f>
        <v>3355683.28</v>
      </c>
      <c r="R69" s="149"/>
      <c r="S69" s="149">
        <f>O69+Q69</f>
        <v>11894410.140000001</v>
      </c>
      <c r="T69" s="148"/>
      <c r="U69" s="86">
        <f>U66+U67+U68</f>
        <v>-314873.13999999932</v>
      </c>
      <c r="V69" s="86">
        <f>V66+V67+V68</f>
        <v>-258129.7200000002</v>
      </c>
      <c r="W69" s="86">
        <f>W66+W67+W68</f>
        <v>-573002.85999999952</v>
      </c>
    </row>
    <row r="70" spans="1:34" ht="18" hidden="1" customHeight="1" x14ac:dyDescent="0.25">
      <c r="A70" s="10"/>
      <c r="B70" s="277" t="s">
        <v>27</v>
      </c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9"/>
    </row>
    <row r="71" spans="1:34" ht="2.25" customHeight="1" x14ac:dyDescent="0.25"/>
    <row r="72" spans="1:34" ht="17.25" customHeight="1" x14ac:dyDescent="0.25">
      <c r="A72" s="56" t="s">
        <v>50</v>
      </c>
      <c r="B72" s="43" t="s">
        <v>49</v>
      </c>
    </row>
    <row r="73" spans="1:34" s="28" customFormat="1" ht="15.75" x14ac:dyDescent="0.25">
      <c r="A73" s="191" t="s">
        <v>75</v>
      </c>
      <c r="B73" s="191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U73" s="63"/>
      <c r="V73" s="63"/>
    </row>
    <row r="74" spans="1:34" ht="48" customHeight="1" x14ac:dyDescent="0.25">
      <c r="A74" s="192" t="s">
        <v>14</v>
      </c>
      <c r="B74" s="178" t="s">
        <v>51</v>
      </c>
      <c r="C74" s="194"/>
      <c r="D74" s="194"/>
      <c r="E74" s="194"/>
      <c r="F74" s="194"/>
      <c r="G74" s="179"/>
      <c r="H74" s="10"/>
      <c r="I74" s="192" t="s">
        <v>52</v>
      </c>
      <c r="J74" s="10"/>
      <c r="K74" s="178" t="s">
        <v>53</v>
      </c>
      <c r="L74" s="179"/>
      <c r="M74" s="10"/>
      <c r="N74" s="10"/>
      <c r="O74" s="188" t="s">
        <v>10</v>
      </c>
      <c r="P74" s="189"/>
      <c r="Q74" s="189"/>
      <c r="R74" s="189"/>
      <c r="S74" s="189"/>
      <c r="T74" s="190"/>
      <c r="U74" s="197" t="s">
        <v>60</v>
      </c>
      <c r="V74" s="198"/>
      <c r="W74" s="199"/>
      <c r="X74" s="188" t="s">
        <v>11</v>
      </c>
      <c r="Y74" s="189"/>
      <c r="Z74" s="190"/>
      <c r="AA74" s="102"/>
      <c r="AB74" s="102"/>
      <c r="AC74" s="102"/>
      <c r="AD74" s="102"/>
      <c r="AE74" s="102"/>
      <c r="AF74" s="102"/>
      <c r="AG74" s="102"/>
      <c r="AH74" s="102"/>
    </row>
    <row r="75" spans="1:34" ht="31.5" customHeight="1" x14ac:dyDescent="0.25">
      <c r="A75" s="193"/>
      <c r="B75" s="180"/>
      <c r="C75" s="195"/>
      <c r="D75" s="195"/>
      <c r="E75" s="195"/>
      <c r="F75" s="195"/>
      <c r="G75" s="181"/>
      <c r="H75" s="10"/>
      <c r="I75" s="193"/>
      <c r="J75" s="10"/>
      <c r="K75" s="180"/>
      <c r="L75" s="181"/>
      <c r="M75" s="10"/>
      <c r="N75" s="10"/>
      <c r="O75" s="185" t="s">
        <v>7</v>
      </c>
      <c r="P75" s="186"/>
      <c r="Q75" s="185" t="s">
        <v>8</v>
      </c>
      <c r="R75" s="186"/>
      <c r="S75" s="231" t="s">
        <v>9</v>
      </c>
      <c r="T75" s="232"/>
      <c r="U75" s="42" t="s">
        <v>7</v>
      </c>
      <c r="V75" s="42" t="s">
        <v>8</v>
      </c>
      <c r="W75" s="8" t="s">
        <v>9</v>
      </c>
      <c r="X75" s="8" t="s">
        <v>7</v>
      </c>
      <c r="Y75" s="8" t="s">
        <v>8</v>
      </c>
      <c r="Z75" s="8" t="s">
        <v>9</v>
      </c>
      <c r="AA75" s="102"/>
      <c r="AB75" s="102"/>
      <c r="AC75" s="102"/>
      <c r="AD75" s="102"/>
      <c r="AE75" s="102"/>
      <c r="AF75" s="102"/>
      <c r="AG75" s="102"/>
      <c r="AH75" s="102"/>
    </row>
    <row r="76" spans="1:34" ht="17.25" customHeight="1" x14ac:dyDescent="0.25">
      <c r="A76" s="42">
        <v>1</v>
      </c>
      <c r="B76" s="197">
        <v>2</v>
      </c>
      <c r="C76" s="198"/>
      <c r="D76" s="198"/>
      <c r="E76" s="198"/>
      <c r="F76" s="198"/>
      <c r="G76" s="199"/>
      <c r="H76" s="14"/>
      <c r="I76" s="14">
        <v>3</v>
      </c>
      <c r="J76" s="14"/>
      <c r="K76" s="200">
        <v>4</v>
      </c>
      <c r="L76" s="201"/>
      <c r="M76" s="14"/>
      <c r="N76" s="14"/>
      <c r="O76" s="200">
        <v>5</v>
      </c>
      <c r="P76" s="201"/>
      <c r="Q76" s="200">
        <v>6</v>
      </c>
      <c r="R76" s="201"/>
      <c r="S76" s="200">
        <v>7</v>
      </c>
      <c r="T76" s="201"/>
      <c r="U76" s="14">
        <v>8</v>
      </c>
      <c r="V76" s="14">
        <v>9</v>
      </c>
      <c r="W76" s="14">
        <v>10</v>
      </c>
      <c r="X76" s="14">
        <v>11</v>
      </c>
      <c r="Y76" s="14">
        <v>12</v>
      </c>
      <c r="Z76" s="14">
        <v>13</v>
      </c>
      <c r="AA76" s="102"/>
      <c r="AB76" s="102"/>
      <c r="AC76" s="102"/>
      <c r="AD76" s="102"/>
      <c r="AE76" s="102"/>
      <c r="AF76" s="102"/>
      <c r="AG76" s="102"/>
      <c r="AH76" s="102"/>
    </row>
    <row r="77" spans="1:34" ht="21.75" customHeight="1" x14ac:dyDescent="0.25">
      <c r="A77" s="10"/>
      <c r="B77" s="274" t="s">
        <v>101</v>
      </c>
      <c r="C77" s="275"/>
      <c r="D77" s="275"/>
      <c r="E77" s="275"/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6"/>
      <c r="AA77" s="102"/>
      <c r="AB77" s="102"/>
      <c r="AC77" s="102"/>
      <c r="AD77" s="102"/>
      <c r="AE77" s="102"/>
      <c r="AF77" s="102"/>
      <c r="AG77" s="102"/>
      <c r="AH77" s="102"/>
    </row>
    <row r="78" spans="1:34" ht="20.25" customHeight="1" x14ac:dyDescent="0.25">
      <c r="A78" s="10"/>
      <c r="B78" s="274" t="s">
        <v>22</v>
      </c>
      <c r="C78" s="275"/>
      <c r="D78" s="275"/>
      <c r="E78" s="275"/>
      <c r="F78" s="17"/>
      <c r="G78" s="17"/>
      <c r="H78" s="17"/>
      <c r="I78" s="10"/>
      <c r="J78" s="10"/>
      <c r="K78" s="168"/>
      <c r="L78" s="168"/>
      <c r="M78" s="14"/>
      <c r="N78" s="14"/>
      <c r="O78" s="168"/>
      <c r="P78" s="168"/>
      <c r="Q78" s="168"/>
      <c r="R78" s="168"/>
      <c r="S78" s="168"/>
      <c r="T78" s="168"/>
      <c r="U78" s="10"/>
      <c r="V78" s="10"/>
      <c r="W78" s="10"/>
      <c r="X78" s="10"/>
      <c r="Y78" s="10"/>
      <c r="Z78" s="10"/>
      <c r="AA78" s="102"/>
      <c r="AB78" s="102"/>
      <c r="AC78" s="102"/>
      <c r="AD78" s="102"/>
      <c r="AE78" s="102"/>
      <c r="AF78" s="102"/>
      <c r="AG78" s="102"/>
      <c r="AH78" s="102"/>
    </row>
    <row r="79" spans="1:34" ht="51.75" customHeight="1" x14ac:dyDescent="0.25">
      <c r="A79" s="15">
        <v>1</v>
      </c>
      <c r="B79" s="136" t="s">
        <v>102</v>
      </c>
      <c r="C79" s="136"/>
      <c r="D79" s="136"/>
      <c r="E79" s="136"/>
      <c r="F79" s="136"/>
      <c r="G79" s="136"/>
      <c r="H79" s="136"/>
      <c r="I79" s="80" t="s">
        <v>18</v>
      </c>
      <c r="J79" s="81"/>
      <c r="K79" s="141" t="s">
        <v>20</v>
      </c>
      <c r="L79" s="142"/>
      <c r="M79" s="83"/>
      <c r="N79" s="84"/>
      <c r="O79" s="173">
        <f>1662200+3431400+1800000+300000</f>
        <v>7193600</v>
      </c>
      <c r="P79" s="174"/>
      <c r="Q79" s="149"/>
      <c r="R79" s="149"/>
      <c r="S79" s="149">
        <f>O79</f>
        <v>7193600</v>
      </c>
      <c r="T79" s="149"/>
      <c r="U79" s="86">
        <f>6748956.61+146884.82</f>
        <v>6895841.4300000006</v>
      </c>
      <c r="V79" s="86"/>
      <c r="W79" s="86">
        <f>U79</f>
        <v>6895841.4300000006</v>
      </c>
      <c r="X79" s="86">
        <f>U79-O79</f>
        <v>-297758.56999999937</v>
      </c>
      <c r="Y79" s="86"/>
      <c r="Z79" s="86">
        <f>X79</f>
        <v>-297758.56999999937</v>
      </c>
      <c r="AA79" s="102"/>
      <c r="AB79" s="102"/>
      <c r="AC79" s="102"/>
      <c r="AD79" s="102"/>
      <c r="AE79" s="102"/>
      <c r="AF79" s="102"/>
      <c r="AG79" s="102"/>
      <c r="AH79" s="102"/>
    </row>
    <row r="80" spans="1:34" ht="79.5" customHeight="1" x14ac:dyDescent="0.25">
      <c r="A80" s="15">
        <v>2</v>
      </c>
      <c r="B80" s="136" t="s">
        <v>85</v>
      </c>
      <c r="C80" s="136"/>
      <c r="D80" s="136"/>
      <c r="E80" s="136"/>
      <c r="F80" s="136"/>
      <c r="G80" s="136"/>
      <c r="H80" s="136"/>
      <c r="I80" s="80" t="s">
        <v>19</v>
      </c>
      <c r="J80" s="81"/>
      <c r="K80" s="141" t="s">
        <v>86</v>
      </c>
      <c r="L80" s="142"/>
      <c r="M80" s="83"/>
      <c r="N80" s="84"/>
      <c r="O80" s="184">
        <f>15+14+10+4+5</f>
        <v>48</v>
      </c>
      <c r="P80" s="196"/>
      <c r="Q80" s="280"/>
      <c r="R80" s="280"/>
      <c r="S80" s="280">
        <f>O80</f>
        <v>48</v>
      </c>
      <c r="T80" s="280"/>
      <c r="U80" s="89">
        <v>45</v>
      </c>
      <c r="V80" s="90"/>
      <c r="W80" s="89">
        <f>U80</f>
        <v>45</v>
      </c>
      <c r="X80" s="89">
        <f>U80-O80</f>
        <v>-3</v>
      </c>
      <c r="Y80" s="90"/>
      <c r="Z80" s="89">
        <f>X80</f>
        <v>-3</v>
      </c>
      <c r="AA80" s="102"/>
      <c r="AB80" s="102"/>
      <c r="AC80" s="102"/>
      <c r="AD80" s="102"/>
      <c r="AE80" s="102"/>
      <c r="AF80" s="102"/>
      <c r="AG80" s="102"/>
      <c r="AH80" s="102"/>
    </row>
    <row r="81" spans="1:34" ht="81.75" customHeight="1" x14ac:dyDescent="0.25">
      <c r="A81" s="15">
        <v>3</v>
      </c>
      <c r="B81" s="136" t="s">
        <v>151</v>
      </c>
      <c r="C81" s="136"/>
      <c r="D81" s="136"/>
      <c r="E81" s="136"/>
      <c r="F81" s="136"/>
      <c r="G81" s="136"/>
      <c r="H81" s="136"/>
      <c r="I81" s="80" t="s">
        <v>19</v>
      </c>
      <c r="J81" s="81"/>
      <c r="K81" s="141" t="s">
        <v>64</v>
      </c>
      <c r="L81" s="142"/>
      <c r="M81" s="83"/>
      <c r="N81" s="84"/>
      <c r="O81" s="158"/>
      <c r="P81" s="159"/>
      <c r="Q81" s="158"/>
      <c r="R81" s="159"/>
      <c r="S81" s="158"/>
      <c r="T81" s="159"/>
      <c r="U81" s="89">
        <v>3</v>
      </c>
      <c r="V81" s="90"/>
      <c r="W81" s="89">
        <v>3</v>
      </c>
      <c r="X81" s="89">
        <f>U81-O81</f>
        <v>3</v>
      </c>
      <c r="Y81" s="90"/>
      <c r="Z81" s="89">
        <f>X81</f>
        <v>3</v>
      </c>
      <c r="AA81" s="102"/>
      <c r="AB81" s="102"/>
      <c r="AC81" s="102"/>
      <c r="AD81" s="102"/>
      <c r="AE81" s="102"/>
      <c r="AF81" s="102"/>
      <c r="AG81" s="102"/>
      <c r="AH81" s="102"/>
    </row>
    <row r="82" spans="1:34" ht="20.25" customHeight="1" x14ac:dyDescent="0.25">
      <c r="A82" s="15"/>
      <c r="B82" s="140" t="s">
        <v>23</v>
      </c>
      <c r="C82" s="140"/>
      <c r="D82" s="140"/>
      <c r="E82" s="140"/>
      <c r="F82" s="18"/>
      <c r="G82" s="18"/>
      <c r="H82" s="18"/>
      <c r="I82" s="16"/>
      <c r="J82" s="16"/>
      <c r="K82" s="141"/>
      <c r="L82" s="142"/>
      <c r="M82" s="16"/>
      <c r="N82" s="16"/>
      <c r="O82" s="281"/>
      <c r="P82" s="281"/>
      <c r="Q82" s="280"/>
      <c r="R82" s="280"/>
      <c r="S82" s="280"/>
      <c r="T82" s="280"/>
      <c r="U82" s="89"/>
      <c r="V82" s="89"/>
      <c r="W82" s="89"/>
      <c r="X82" s="89"/>
      <c r="Y82" s="89"/>
      <c r="Z82" s="89"/>
      <c r="AA82" s="102"/>
      <c r="AB82" s="102"/>
      <c r="AC82" s="102"/>
      <c r="AD82" s="102"/>
      <c r="AE82" s="102"/>
      <c r="AF82" s="102"/>
      <c r="AG82" s="102"/>
      <c r="AH82" s="102"/>
    </row>
    <row r="83" spans="1:34" ht="82.5" customHeight="1" x14ac:dyDescent="0.25">
      <c r="A83" s="15">
        <v>1</v>
      </c>
      <c r="B83" s="167" t="s">
        <v>87</v>
      </c>
      <c r="C83" s="167"/>
      <c r="D83" s="167"/>
      <c r="E83" s="167"/>
      <c r="F83" s="167"/>
      <c r="G83" s="167"/>
      <c r="H83" s="167"/>
      <c r="I83" s="16" t="s">
        <v>19</v>
      </c>
      <c r="J83" s="16"/>
      <c r="K83" s="141" t="s">
        <v>64</v>
      </c>
      <c r="L83" s="142"/>
      <c r="M83" s="16"/>
      <c r="N83" s="16"/>
      <c r="O83" s="184">
        <f>1+11+13+10+8+5</f>
        <v>48</v>
      </c>
      <c r="P83" s="282"/>
      <c r="Q83" s="280"/>
      <c r="R83" s="280"/>
      <c r="S83" s="280">
        <f>O83</f>
        <v>48</v>
      </c>
      <c r="T83" s="280"/>
      <c r="U83" s="124">
        <v>45</v>
      </c>
      <c r="V83" s="89"/>
      <c r="W83" s="89">
        <f>U83</f>
        <v>45</v>
      </c>
      <c r="X83" s="89">
        <f>U83-O83</f>
        <v>-3</v>
      </c>
      <c r="Y83" s="89"/>
      <c r="Z83" s="89">
        <f>X83</f>
        <v>-3</v>
      </c>
      <c r="AA83" s="102"/>
      <c r="AB83" s="102"/>
      <c r="AC83" s="102"/>
      <c r="AD83" s="102"/>
      <c r="AE83" s="102"/>
      <c r="AF83" s="102"/>
      <c r="AG83" s="102"/>
      <c r="AH83" s="102"/>
    </row>
    <row r="84" spans="1:34" ht="77.25" customHeight="1" x14ac:dyDescent="0.25">
      <c r="A84" s="15">
        <v>2</v>
      </c>
      <c r="B84" s="136" t="s">
        <v>152</v>
      </c>
      <c r="C84" s="136"/>
      <c r="D84" s="136"/>
      <c r="E84" s="136"/>
      <c r="F84" s="136"/>
      <c r="G84" s="136"/>
      <c r="H84" s="136"/>
      <c r="I84" s="80" t="s">
        <v>19</v>
      </c>
      <c r="J84" s="81"/>
      <c r="K84" s="141" t="s">
        <v>64</v>
      </c>
      <c r="L84" s="142"/>
      <c r="M84" s="83"/>
      <c r="N84" s="84"/>
      <c r="O84" s="158"/>
      <c r="P84" s="159"/>
      <c r="Q84" s="158"/>
      <c r="R84" s="159"/>
      <c r="S84" s="158"/>
      <c r="T84" s="159"/>
      <c r="U84" s="89">
        <v>3</v>
      </c>
      <c r="V84" s="90"/>
      <c r="W84" s="89">
        <v>3</v>
      </c>
      <c r="X84" s="89">
        <f>U84-O84</f>
        <v>3</v>
      </c>
      <c r="Y84" s="90"/>
      <c r="Z84" s="89">
        <f>X84</f>
        <v>3</v>
      </c>
      <c r="AA84" s="102"/>
      <c r="AB84" s="102"/>
      <c r="AC84" s="102"/>
      <c r="AD84" s="102"/>
      <c r="AE84" s="102"/>
      <c r="AF84" s="102"/>
      <c r="AG84" s="102"/>
      <c r="AH84" s="102"/>
    </row>
    <row r="85" spans="1:34" ht="19.5" customHeight="1" x14ac:dyDescent="0.25">
      <c r="A85" s="15"/>
      <c r="B85" s="140" t="s">
        <v>24</v>
      </c>
      <c r="C85" s="140"/>
      <c r="D85" s="140"/>
      <c r="E85" s="140"/>
      <c r="F85" s="18"/>
      <c r="G85" s="18"/>
      <c r="H85" s="18"/>
      <c r="I85" s="16"/>
      <c r="J85" s="16"/>
      <c r="K85" s="141"/>
      <c r="L85" s="142"/>
      <c r="M85" s="16"/>
      <c r="N85" s="16"/>
      <c r="O85" s="139"/>
      <c r="P85" s="139"/>
      <c r="Q85" s="148"/>
      <c r="R85" s="148"/>
      <c r="S85" s="149"/>
      <c r="T85" s="148"/>
      <c r="U85" s="75"/>
      <c r="V85" s="75"/>
      <c r="W85" s="75"/>
      <c r="X85" s="86"/>
      <c r="Y85" s="75"/>
      <c r="Z85" s="86"/>
      <c r="AA85" s="102"/>
      <c r="AB85" s="102"/>
      <c r="AC85" s="102"/>
      <c r="AD85" s="102"/>
      <c r="AE85" s="102"/>
      <c r="AF85" s="102"/>
      <c r="AG85" s="102"/>
      <c r="AH85" s="102"/>
    </row>
    <row r="86" spans="1:34" ht="64.5" customHeight="1" thickBot="1" x14ac:dyDescent="0.3">
      <c r="A86" s="15">
        <v>1</v>
      </c>
      <c r="B86" s="144" t="s">
        <v>88</v>
      </c>
      <c r="C86" s="145"/>
      <c r="D86" s="145"/>
      <c r="E86" s="145"/>
      <c r="F86" s="145"/>
      <c r="G86" s="145"/>
      <c r="H86" s="146"/>
      <c r="I86" s="16" t="s">
        <v>18</v>
      </c>
      <c r="J86" s="16"/>
      <c r="K86" s="141" t="s">
        <v>21</v>
      </c>
      <c r="L86" s="142"/>
      <c r="M86" s="16"/>
      <c r="N86" s="16"/>
      <c r="O86" s="143">
        <f>O79/O83</f>
        <v>149866.66666666666</v>
      </c>
      <c r="P86" s="143"/>
      <c r="Q86" s="149"/>
      <c r="R86" s="149"/>
      <c r="S86" s="149">
        <f>O86</f>
        <v>149866.66666666666</v>
      </c>
      <c r="T86" s="149"/>
      <c r="U86" s="130">
        <f>(U79-159222.12)/U83</f>
        <v>149702.65133333334</v>
      </c>
      <c r="V86" s="133"/>
      <c r="W86" s="134">
        <f>U86</f>
        <v>149702.65133333334</v>
      </c>
      <c r="X86" s="86">
        <f>U86-O86</f>
        <v>-164.01533333331463</v>
      </c>
      <c r="Y86" s="86"/>
      <c r="Z86" s="86">
        <f>X86</f>
        <v>-164.01533333331463</v>
      </c>
      <c r="AA86" s="102"/>
      <c r="AB86" s="117"/>
      <c r="AC86" s="102"/>
      <c r="AD86" s="118"/>
      <c r="AE86" s="102"/>
      <c r="AF86" s="102"/>
      <c r="AG86" s="102"/>
      <c r="AH86" s="102"/>
    </row>
    <row r="87" spans="1:34" ht="53.25" customHeight="1" thickBot="1" x14ac:dyDescent="0.3">
      <c r="A87" s="15">
        <v>2</v>
      </c>
      <c r="B87" s="144" t="s">
        <v>153</v>
      </c>
      <c r="C87" s="145"/>
      <c r="D87" s="145"/>
      <c r="E87" s="145"/>
      <c r="F87" s="145"/>
      <c r="G87" s="145"/>
      <c r="H87" s="146"/>
      <c r="I87" s="16" t="s">
        <v>18</v>
      </c>
      <c r="J87" s="16"/>
      <c r="K87" s="141" t="s">
        <v>21</v>
      </c>
      <c r="L87" s="142"/>
      <c r="M87" s="16"/>
      <c r="N87" s="16"/>
      <c r="O87" s="143"/>
      <c r="P87" s="143"/>
      <c r="Q87" s="143"/>
      <c r="R87" s="143"/>
      <c r="S87" s="143"/>
      <c r="T87" s="143"/>
      <c r="U87" s="135">
        <f>(106693.74+34906.38+17622)/U84</f>
        <v>53074.04</v>
      </c>
      <c r="V87" s="112"/>
      <c r="W87" s="134">
        <f>U87</f>
        <v>53074.04</v>
      </c>
      <c r="X87" s="86">
        <f>U87-O87</f>
        <v>53074.04</v>
      </c>
      <c r="Y87" s="86"/>
      <c r="Z87" s="86">
        <f>X87</f>
        <v>53074.04</v>
      </c>
      <c r="AA87" s="102"/>
      <c r="AB87" s="131"/>
      <c r="AC87" s="132"/>
      <c r="AD87" s="118"/>
      <c r="AE87" s="102"/>
      <c r="AF87" s="102"/>
      <c r="AG87" s="102"/>
      <c r="AH87" s="102"/>
    </row>
    <row r="88" spans="1:34" ht="19.5" customHeight="1" x14ac:dyDescent="0.25">
      <c r="A88" s="15"/>
      <c r="B88" s="140" t="s">
        <v>25</v>
      </c>
      <c r="C88" s="140"/>
      <c r="D88" s="140"/>
      <c r="E88" s="140"/>
      <c r="F88" s="18"/>
      <c r="G88" s="18"/>
      <c r="H88" s="18"/>
      <c r="I88" s="16"/>
      <c r="J88" s="16"/>
      <c r="K88" s="141"/>
      <c r="L88" s="142"/>
      <c r="M88" s="16"/>
      <c r="N88" s="16"/>
      <c r="O88" s="137"/>
      <c r="P88" s="137"/>
      <c r="Q88" s="148"/>
      <c r="R88" s="148"/>
      <c r="S88" s="149"/>
      <c r="T88" s="148"/>
      <c r="U88" s="75"/>
      <c r="V88" s="75"/>
      <c r="W88" s="75"/>
      <c r="X88" s="86"/>
      <c r="Y88" s="75"/>
      <c r="Z88" s="86"/>
      <c r="AA88" s="102"/>
      <c r="AB88" s="117"/>
      <c r="AC88" s="102"/>
      <c r="AD88" s="102"/>
      <c r="AE88" s="102"/>
      <c r="AF88" s="102"/>
      <c r="AG88" s="102"/>
      <c r="AH88" s="102"/>
    </row>
    <row r="89" spans="1:34" ht="140.25" customHeight="1" x14ac:dyDescent="0.25">
      <c r="A89" s="15">
        <v>1</v>
      </c>
      <c r="B89" s="167" t="s">
        <v>89</v>
      </c>
      <c r="C89" s="167"/>
      <c r="D89" s="167"/>
      <c r="E89" s="167"/>
      <c r="F89" s="167"/>
      <c r="G89" s="167"/>
      <c r="H89" s="167"/>
      <c r="I89" s="16" t="s">
        <v>93</v>
      </c>
      <c r="J89" s="16"/>
      <c r="K89" s="141" t="s">
        <v>21</v>
      </c>
      <c r="L89" s="142"/>
      <c r="M89" s="16"/>
      <c r="N89" s="16"/>
      <c r="O89" s="139">
        <f>O83/O80*100</f>
        <v>100</v>
      </c>
      <c r="P89" s="139"/>
      <c r="Q89" s="148"/>
      <c r="R89" s="148"/>
      <c r="S89" s="149">
        <f>O89</f>
        <v>100</v>
      </c>
      <c r="T89" s="148"/>
      <c r="U89" s="92">
        <f>U83/U80*100</f>
        <v>100</v>
      </c>
      <c r="V89" s="93"/>
      <c r="W89" s="94">
        <f>U89</f>
        <v>100</v>
      </c>
      <c r="X89" s="86">
        <f>U89-O89</f>
        <v>0</v>
      </c>
      <c r="Y89" s="75"/>
      <c r="Z89" s="86">
        <f>X89</f>
        <v>0</v>
      </c>
      <c r="AA89" s="102"/>
      <c r="AB89" s="117"/>
      <c r="AC89" s="102"/>
      <c r="AD89" s="102"/>
      <c r="AE89" s="102"/>
      <c r="AF89" s="102"/>
      <c r="AG89" s="102"/>
      <c r="AH89" s="102"/>
    </row>
    <row r="90" spans="1:34" ht="18.75" customHeight="1" x14ac:dyDescent="0.25">
      <c r="A90" s="15"/>
      <c r="B90" s="228" t="s">
        <v>125</v>
      </c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30"/>
      <c r="U90" s="10"/>
      <c r="V90" s="10"/>
      <c r="W90" s="10"/>
      <c r="X90" s="10"/>
      <c r="Y90" s="10"/>
      <c r="Z90" s="10"/>
      <c r="AA90" s="102"/>
      <c r="AB90" s="117"/>
      <c r="AC90" s="102"/>
      <c r="AD90" s="102"/>
      <c r="AE90" s="102"/>
      <c r="AF90" s="102"/>
      <c r="AG90" s="102"/>
      <c r="AH90" s="102"/>
    </row>
    <row r="91" spans="1:34" ht="20.25" customHeight="1" x14ac:dyDescent="0.25">
      <c r="A91" s="15"/>
      <c r="B91" s="140" t="s">
        <v>22</v>
      </c>
      <c r="C91" s="140"/>
      <c r="D91" s="140"/>
      <c r="E91" s="140"/>
      <c r="F91" s="18"/>
      <c r="G91" s="18"/>
      <c r="H91" s="18"/>
      <c r="I91" s="10"/>
      <c r="J91" s="10"/>
      <c r="K91" s="168"/>
      <c r="L91" s="168"/>
      <c r="M91" s="14"/>
      <c r="N91" s="14"/>
      <c r="O91" s="168"/>
      <c r="P91" s="168"/>
      <c r="Q91" s="168"/>
      <c r="R91" s="168"/>
      <c r="S91" s="168"/>
      <c r="T91" s="168"/>
      <c r="U91" s="10"/>
      <c r="V91" s="10"/>
      <c r="W91" s="10"/>
      <c r="X91" s="10"/>
      <c r="Y91" s="10"/>
      <c r="Z91" s="10"/>
      <c r="AA91" s="102"/>
      <c r="AB91" s="117"/>
      <c r="AC91" s="102"/>
      <c r="AD91" s="102"/>
      <c r="AE91" s="102"/>
      <c r="AF91" s="102"/>
      <c r="AG91" s="102"/>
      <c r="AH91" s="102"/>
    </row>
    <row r="92" spans="1:34" ht="33" customHeight="1" x14ac:dyDescent="0.25">
      <c r="A92" s="75">
        <v>2</v>
      </c>
      <c r="B92" s="242" t="s">
        <v>109</v>
      </c>
      <c r="C92" s="243"/>
      <c r="D92" s="243"/>
      <c r="E92" s="243"/>
      <c r="F92" s="243"/>
      <c r="G92" s="243"/>
      <c r="H92" s="244"/>
      <c r="I92" s="16" t="s">
        <v>19</v>
      </c>
      <c r="J92" s="16"/>
      <c r="K92" s="196" t="s">
        <v>20</v>
      </c>
      <c r="L92" s="196"/>
      <c r="M92" s="88"/>
      <c r="N92" s="96"/>
      <c r="O92" s="149">
        <f>110000+50000</f>
        <v>160000</v>
      </c>
      <c r="P92" s="149"/>
      <c r="Q92" s="256"/>
      <c r="R92" s="256"/>
      <c r="S92" s="149">
        <f>O92</f>
        <v>160000</v>
      </c>
      <c r="T92" s="149"/>
      <c r="U92" s="110">
        <v>158815.91</v>
      </c>
      <c r="V92" s="111"/>
      <c r="W92" s="86">
        <f>U92</f>
        <v>158815.91</v>
      </c>
      <c r="X92" s="86">
        <f>U92-O92</f>
        <v>-1184.0899999999965</v>
      </c>
      <c r="Y92" s="86"/>
      <c r="Z92" s="86">
        <f>X92</f>
        <v>-1184.0899999999965</v>
      </c>
      <c r="AA92" s="102"/>
      <c r="AB92" s="117"/>
      <c r="AC92" s="102"/>
      <c r="AD92" s="102"/>
      <c r="AE92" s="102"/>
      <c r="AF92" s="102"/>
      <c r="AG92" s="102"/>
      <c r="AH92" s="102"/>
    </row>
    <row r="93" spans="1:34" ht="33" customHeight="1" x14ac:dyDescent="0.25">
      <c r="A93" s="75">
        <v>4</v>
      </c>
      <c r="B93" s="153" t="s">
        <v>110</v>
      </c>
      <c r="C93" s="154"/>
      <c r="D93" s="154"/>
      <c r="E93" s="154"/>
      <c r="F93" s="154"/>
      <c r="G93" s="154"/>
      <c r="H93" s="155"/>
      <c r="I93" s="16" t="s">
        <v>19</v>
      </c>
      <c r="J93" s="82"/>
      <c r="K93" s="196" t="s">
        <v>129</v>
      </c>
      <c r="L93" s="196"/>
      <c r="M93" s="97"/>
      <c r="N93" s="97"/>
      <c r="O93" s="151">
        <f>8+4</f>
        <v>12</v>
      </c>
      <c r="P93" s="151"/>
      <c r="Q93" s="152"/>
      <c r="R93" s="152"/>
      <c r="S93" s="151">
        <f>O93</f>
        <v>12</v>
      </c>
      <c r="T93" s="151"/>
      <c r="U93" s="108">
        <v>13</v>
      </c>
      <c r="V93" s="106"/>
      <c r="W93" s="105">
        <f>U93</f>
        <v>13</v>
      </c>
      <c r="X93" s="105">
        <f>U93-O93</f>
        <v>1</v>
      </c>
      <c r="Y93" s="105"/>
      <c r="Z93" s="105">
        <f>S93-W93</f>
        <v>-1</v>
      </c>
      <c r="AA93" s="102"/>
      <c r="AB93" s="129"/>
      <c r="AC93" s="102"/>
      <c r="AD93" s="102"/>
      <c r="AE93" s="102"/>
      <c r="AF93" s="102"/>
      <c r="AG93" s="102"/>
      <c r="AH93" s="102"/>
    </row>
    <row r="94" spans="1:34" ht="21" customHeight="1" x14ac:dyDescent="0.25">
      <c r="A94" s="75"/>
      <c r="B94" s="140" t="s">
        <v>23</v>
      </c>
      <c r="C94" s="140"/>
      <c r="D94" s="140"/>
      <c r="E94" s="140"/>
      <c r="F94" s="18"/>
      <c r="G94" s="18"/>
      <c r="H94" s="18"/>
      <c r="I94" s="16"/>
      <c r="J94" s="16"/>
      <c r="K94" s="137"/>
      <c r="L94" s="137"/>
      <c r="M94" s="16"/>
      <c r="N94" s="16"/>
      <c r="O94" s="147"/>
      <c r="P94" s="147"/>
      <c r="Q94" s="137"/>
      <c r="R94" s="137"/>
      <c r="S94" s="148"/>
      <c r="T94" s="148"/>
      <c r="U94" s="75"/>
      <c r="V94" s="89"/>
      <c r="W94" s="89"/>
      <c r="X94" s="94"/>
      <c r="Y94" s="75"/>
      <c r="Z94" s="94"/>
      <c r="AA94" s="102"/>
      <c r="AB94" s="117"/>
      <c r="AC94" s="102"/>
      <c r="AD94" s="102"/>
      <c r="AE94" s="102"/>
      <c r="AF94" s="102"/>
      <c r="AG94" s="102"/>
      <c r="AH94" s="102"/>
    </row>
    <row r="95" spans="1:34" ht="38.25" customHeight="1" x14ac:dyDescent="0.25">
      <c r="A95" s="75">
        <v>1</v>
      </c>
      <c r="B95" s="153" t="s">
        <v>111</v>
      </c>
      <c r="C95" s="154"/>
      <c r="D95" s="154"/>
      <c r="E95" s="154"/>
      <c r="F95" s="154"/>
      <c r="G95" s="154"/>
      <c r="H95" s="155"/>
      <c r="I95" s="16" t="s">
        <v>19</v>
      </c>
      <c r="J95" s="16"/>
      <c r="K95" s="137" t="s">
        <v>64</v>
      </c>
      <c r="L95" s="137"/>
      <c r="M95" s="16"/>
      <c r="N95" s="16"/>
      <c r="O95" s="156">
        <f>8+4</f>
        <v>12</v>
      </c>
      <c r="P95" s="157"/>
      <c r="Q95" s="158"/>
      <c r="R95" s="159"/>
      <c r="S95" s="160">
        <f>O95</f>
        <v>12</v>
      </c>
      <c r="T95" s="161"/>
      <c r="U95" s="126">
        <f>8+4+1</f>
        <v>13</v>
      </c>
      <c r="V95" s="91"/>
      <c r="W95" s="89">
        <f>U95</f>
        <v>13</v>
      </c>
      <c r="X95" s="105">
        <f>U95-O95</f>
        <v>1</v>
      </c>
      <c r="Y95" s="105"/>
      <c r="Z95" s="105">
        <f>X95</f>
        <v>1</v>
      </c>
      <c r="AA95" s="102"/>
      <c r="AB95" s="117"/>
      <c r="AC95" s="102"/>
      <c r="AD95" s="102"/>
      <c r="AE95" s="102"/>
      <c r="AF95" s="102"/>
      <c r="AG95" s="102"/>
      <c r="AH95" s="102"/>
    </row>
    <row r="96" spans="1:34" ht="21.75" customHeight="1" x14ac:dyDescent="0.25">
      <c r="A96" s="75"/>
      <c r="B96" s="140" t="s">
        <v>24</v>
      </c>
      <c r="C96" s="140"/>
      <c r="D96" s="140"/>
      <c r="E96" s="140"/>
      <c r="F96" s="18"/>
      <c r="G96" s="18"/>
      <c r="H96" s="18"/>
      <c r="I96" s="16"/>
      <c r="J96" s="16"/>
      <c r="K96" s="137"/>
      <c r="L96" s="137"/>
      <c r="M96" s="16"/>
      <c r="N96" s="16"/>
      <c r="O96" s="147"/>
      <c r="P96" s="147"/>
      <c r="Q96" s="137"/>
      <c r="R96" s="137"/>
      <c r="S96" s="148"/>
      <c r="T96" s="148"/>
      <c r="U96" s="75"/>
      <c r="V96" s="75"/>
      <c r="W96" s="75"/>
      <c r="X96" s="94"/>
      <c r="Y96" s="75"/>
      <c r="Z96" s="94"/>
      <c r="AA96" s="102"/>
      <c r="AB96" s="117"/>
      <c r="AC96" s="102"/>
      <c r="AD96" s="102"/>
      <c r="AE96" s="102"/>
      <c r="AF96" s="102"/>
      <c r="AG96" s="102"/>
      <c r="AH96" s="102"/>
    </row>
    <row r="97" spans="1:34" ht="33.75" customHeight="1" x14ac:dyDescent="0.25">
      <c r="A97" s="75">
        <v>1</v>
      </c>
      <c r="B97" s="144" t="s">
        <v>112</v>
      </c>
      <c r="C97" s="145"/>
      <c r="D97" s="145"/>
      <c r="E97" s="145"/>
      <c r="F97" s="145"/>
      <c r="G97" s="145"/>
      <c r="H97" s="146"/>
      <c r="I97" s="16" t="s">
        <v>18</v>
      </c>
      <c r="J97" s="16"/>
      <c r="K97" s="137" t="s">
        <v>21</v>
      </c>
      <c r="L97" s="137"/>
      <c r="M97" s="16"/>
      <c r="N97" s="16"/>
      <c r="O97" s="149">
        <f>O92/O95</f>
        <v>13333.333333333334</v>
      </c>
      <c r="P97" s="149"/>
      <c r="Q97" s="150"/>
      <c r="R97" s="150"/>
      <c r="S97" s="149">
        <f>O97</f>
        <v>13333.333333333334</v>
      </c>
      <c r="T97" s="149"/>
      <c r="U97" s="86">
        <f>U92/U95</f>
        <v>12216.608461538463</v>
      </c>
      <c r="V97" s="99"/>
      <c r="W97" s="85">
        <f>U97</f>
        <v>12216.608461538463</v>
      </c>
      <c r="X97" s="86">
        <f>U97-O97</f>
        <v>-1116.7248717948714</v>
      </c>
      <c r="Y97" s="86"/>
      <c r="Z97" s="86">
        <f>X97</f>
        <v>-1116.7248717948714</v>
      </c>
      <c r="AA97" s="102"/>
      <c r="AB97" s="117"/>
      <c r="AC97" s="102"/>
      <c r="AD97" s="102"/>
      <c r="AE97" s="102"/>
      <c r="AF97" s="102"/>
      <c r="AG97" s="102"/>
      <c r="AH97" s="102"/>
    </row>
    <row r="98" spans="1:34" ht="18.75" customHeight="1" x14ac:dyDescent="0.25">
      <c r="A98" s="75"/>
      <c r="B98" s="140" t="s">
        <v>25</v>
      </c>
      <c r="C98" s="140"/>
      <c r="D98" s="140"/>
      <c r="E98" s="140"/>
      <c r="F98" s="18"/>
      <c r="G98" s="18"/>
      <c r="H98" s="18"/>
      <c r="I98" s="16"/>
      <c r="J98" s="16"/>
      <c r="K98" s="137"/>
      <c r="L98" s="137"/>
      <c r="M98" s="16"/>
      <c r="N98" s="16"/>
      <c r="O98" s="138"/>
      <c r="P98" s="138"/>
      <c r="Q98" s="139"/>
      <c r="R98" s="139"/>
      <c r="S98" s="138"/>
      <c r="T98" s="138"/>
      <c r="U98" s="94"/>
      <c r="V98" s="94"/>
      <c r="W98" s="94"/>
      <c r="X98" s="94"/>
      <c r="Y98" s="94"/>
      <c r="Z98" s="94"/>
      <c r="AA98" s="102"/>
      <c r="AB98" s="117"/>
      <c r="AC98" s="102"/>
      <c r="AD98" s="102"/>
      <c r="AE98" s="102"/>
      <c r="AF98" s="102"/>
      <c r="AG98" s="102"/>
      <c r="AH98" s="102"/>
    </row>
    <row r="99" spans="1:34" ht="51" customHeight="1" x14ac:dyDescent="0.25">
      <c r="A99" s="75">
        <v>1</v>
      </c>
      <c r="B99" s="136" t="s">
        <v>113</v>
      </c>
      <c r="C99" s="136"/>
      <c r="D99" s="136"/>
      <c r="E99" s="136"/>
      <c r="F99" s="79"/>
      <c r="G99" s="79"/>
      <c r="H99" s="79"/>
      <c r="I99" s="16" t="s">
        <v>93</v>
      </c>
      <c r="J99" s="16"/>
      <c r="K99" s="137" t="s">
        <v>21</v>
      </c>
      <c r="L99" s="137"/>
      <c r="M99" s="16"/>
      <c r="N99" s="16"/>
      <c r="O99" s="138">
        <f>O95/O93*100</f>
        <v>100</v>
      </c>
      <c r="P99" s="138"/>
      <c r="Q99" s="139"/>
      <c r="R99" s="139"/>
      <c r="S99" s="138">
        <f>O99</f>
        <v>100</v>
      </c>
      <c r="T99" s="138"/>
      <c r="U99" s="94">
        <f>U95/U93*100</f>
        <v>100</v>
      </c>
      <c r="V99" s="101"/>
      <c r="W99" s="92">
        <f>U99</f>
        <v>100</v>
      </c>
      <c r="X99" s="94">
        <f>U99-O99</f>
        <v>0</v>
      </c>
      <c r="Y99" s="94"/>
      <c r="Z99" s="94">
        <f>X99</f>
        <v>0</v>
      </c>
      <c r="AA99" s="102"/>
      <c r="AB99" s="117"/>
      <c r="AC99" s="102"/>
      <c r="AD99" s="102"/>
      <c r="AE99" s="102"/>
      <c r="AF99" s="102"/>
      <c r="AG99" s="102"/>
      <c r="AH99" s="102"/>
    </row>
    <row r="100" spans="1:34" ht="19.5" customHeight="1" x14ac:dyDescent="0.25">
      <c r="A100" s="15"/>
      <c r="B100" s="228" t="s">
        <v>126</v>
      </c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30"/>
      <c r="U100" s="10"/>
      <c r="V100" s="10"/>
      <c r="W100" s="10"/>
      <c r="X100" s="10"/>
      <c r="Y100" s="10"/>
      <c r="Z100" s="10"/>
      <c r="AA100" s="102"/>
      <c r="AB100" s="102"/>
      <c r="AC100" s="102"/>
      <c r="AD100" s="102"/>
      <c r="AE100" s="102"/>
      <c r="AF100" s="102"/>
      <c r="AG100" s="102"/>
      <c r="AH100" s="102"/>
    </row>
    <row r="101" spans="1:34" ht="20.25" customHeight="1" x14ac:dyDescent="0.25">
      <c r="A101" s="15"/>
      <c r="B101" s="140" t="s">
        <v>22</v>
      </c>
      <c r="C101" s="140"/>
      <c r="D101" s="140"/>
      <c r="E101" s="140"/>
      <c r="F101" s="18"/>
      <c r="G101" s="18"/>
      <c r="H101" s="18"/>
      <c r="I101" s="10"/>
      <c r="J101" s="10"/>
      <c r="K101" s="168"/>
      <c r="L101" s="168"/>
      <c r="M101" s="14"/>
      <c r="N101" s="14"/>
      <c r="O101" s="168"/>
      <c r="P101" s="168"/>
      <c r="Q101" s="168"/>
      <c r="R101" s="168"/>
      <c r="S101" s="168"/>
      <c r="T101" s="168"/>
      <c r="U101" s="10"/>
      <c r="V101" s="10"/>
      <c r="W101" s="10"/>
      <c r="X101" s="10"/>
      <c r="Y101" s="10"/>
      <c r="Z101" s="10"/>
      <c r="AA101" s="102"/>
      <c r="AB101" s="102"/>
      <c r="AC101" s="102"/>
      <c r="AD101" s="102"/>
      <c r="AE101" s="102"/>
      <c r="AF101" s="102"/>
      <c r="AG101" s="102"/>
      <c r="AH101" s="102"/>
    </row>
    <row r="102" spans="1:34" ht="18.75" customHeight="1" x14ac:dyDescent="0.25">
      <c r="A102" s="75">
        <v>1</v>
      </c>
      <c r="B102" s="136" t="s">
        <v>103</v>
      </c>
      <c r="C102" s="136"/>
      <c r="D102" s="136"/>
      <c r="E102" s="136"/>
      <c r="F102" s="79"/>
      <c r="G102" s="79"/>
      <c r="H102" s="79"/>
      <c r="I102" s="16" t="s">
        <v>18</v>
      </c>
      <c r="J102" s="16"/>
      <c r="K102" s="137" t="s">
        <v>20</v>
      </c>
      <c r="L102" s="137"/>
      <c r="M102" s="16"/>
      <c r="N102" s="16"/>
      <c r="O102" s="147"/>
      <c r="P102" s="147"/>
      <c r="Q102" s="245">
        <f>SUM(Q103:R105)</f>
        <v>3613813</v>
      </c>
      <c r="R102" s="245"/>
      <c r="S102" s="233">
        <f t="shared" ref="S102:S108" si="0">Q102</f>
        <v>3613813</v>
      </c>
      <c r="T102" s="233"/>
      <c r="U102" s="112"/>
      <c r="V102" s="113">
        <f>V103+V104+V105</f>
        <v>3355683.28</v>
      </c>
      <c r="W102" s="113">
        <f>V102</f>
        <v>3355683.28</v>
      </c>
      <c r="X102" s="113"/>
      <c r="Y102" s="113">
        <f>Y103+Y104+Y105</f>
        <v>-258129.72000000032</v>
      </c>
      <c r="Z102" s="113">
        <f t="shared" ref="Z102:Z108" si="1">Y102</f>
        <v>-258129.72000000032</v>
      </c>
      <c r="AA102" s="102"/>
      <c r="AB102" s="102"/>
      <c r="AC102" s="102"/>
      <c r="AD102" s="102"/>
      <c r="AE102" s="102"/>
      <c r="AF102" s="102"/>
      <c r="AG102" s="102"/>
      <c r="AH102" s="102"/>
    </row>
    <row r="103" spans="1:34" ht="33" customHeight="1" x14ac:dyDescent="0.25">
      <c r="A103" s="75">
        <f>A102+1</f>
        <v>2</v>
      </c>
      <c r="B103" s="242" t="s">
        <v>90</v>
      </c>
      <c r="C103" s="243"/>
      <c r="D103" s="243"/>
      <c r="E103" s="243"/>
      <c r="F103" s="243"/>
      <c r="G103" s="243"/>
      <c r="H103" s="244"/>
      <c r="I103" s="16" t="s">
        <v>19</v>
      </c>
      <c r="J103" s="16"/>
      <c r="K103" s="196" t="s">
        <v>20</v>
      </c>
      <c r="L103" s="196"/>
      <c r="M103" s="88"/>
      <c r="N103" s="96"/>
      <c r="O103" s="147"/>
      <c r="P103" s="147"/>
      <c r="Q103" s="143">
        <f>200000+896065-298256</f>
        <v>797809</v>
      </c>
      <c r="R103" s="143"/>
      <c r="S103" s="233">
        <f t="shared" si="0"/>
        <v>797809</v>
      </c>
      <c r="T103" s="233"/>
      <c r="U103" s="114"/>
      <c r="V103" s="113">
        <v>712637.1</v>
      </c>
      <c r="W103" s="113">
        <f t="shared" ref="W103:W112" si="2">V103</f>
        <v>712637.1</v>
      </c>
      <c r="X103" s="113"/>
      <c r="Y103" s="113">
        <f t="shared" ref="Y103:Y108" si="3">V103-Q103</f>
        <v>-85171.900000000023</v>
      </c>
      <c r="Z103" s="113">
        <f t="shared" si="1"/>
        <v>-85171.900000000023</v>
      </c>
      <c r="AA103" s="102"/>
      <c r="AB103" s="102"/>
      <c r="AC103" s="102"/>
      <c r="AD103" s="102"/>
      <c r="AE103" s="102"/>
      <c r="AF103" s="102"/>
      <c r="AG103" s="102"/>
      <c r="AH103" s="102"/>
    </row>
    <row r="104" spans="1:34" ht="49.5" customHeight="1" x14ac:dyDescent="0.25">
      <c r="A104" s="75">
        <f>A103+1</f>
        <v>3</v>
      </c>
      <c r="B104" s="153" t="s">
        <v>104</v>
      </c>
      <c r="C104" s="154"/>
      <c r="D104" s="154"/>
      <c r="E104" s="154"/>
      <c r="F104" s="154"/>
      <c r="G104" s="154"/>
      <c r="H104" s="155"/>
      <c r="I104" s="16" t="s">
        <v>19</v>
      </c>
      <c r="J104" s="82"/>
      <c r="K104" s="196" t="s">
        <v>20</v>
      </c>
      <c r="L104" s="196"/>
      <c r="M104" s="97"/>
      <c r="N104" s="97"/>
      <c r="O104" s="147"/>
      <c r="P104" s="147"/>
      <c r="Q104" s="143">
        <f>1134400+1583348</f>
        <v>2717748</v>
      </c>
      <c r="R104" s="143"/>
      <c r="S104" s="233">
        <f t="shared" si="0"/>
        <v>2717748</v>
      </c>
      <c r="T104" s="233"/>
      <c r="U104" s="115"/>
      <c r="V104" s="113">
        <f>1133171.27+269537.2+1142081.71</f>
        <v>2544790.1799999997</v>
      </c>
      <c r="W104" s="113">
        <f t="shared" si="2"/>
        <v>2544790.1799999997</v>
      </c>
      <c r="X104" s="116"/>
      <c r="Y104" s="113">
        <f t="shared" si="3"/>
        <v>-172957.8200000003</v>
      </c>
      <c r="Z104" s="113">
        <f t="shared" si="1"/>
        <v>-172957.8200000003</v>
      </c>
      <c r="AA104" s="102"/>
      <c r="AB104" s="102"/>
      <c r="AC104" s="102"/>
      <c r="AD104" s="102"/>
      <c r="AE104" s="102"/>
      <c r="AF104" s="102"/>
      <c r="AG104" s="102"/>
      <c r="AH104" s="102"/>
    </row>
    <row r="105" spans="1:34" ht="65.25" customHeight="1" x14ac:dyDescent="0.25">
      <c r="A105" s="75">
        <f>A104+1</f>
        <v>4</v>
      </c>
      <c r="B105" s="153" t="s">
        <v>131</v>
      </c>
      <c r="C105" s="154"/>
      <c r="D105" s="154"/>
      <c r="E105" s="154"/>
      <c r="F105" s="83"/>
      <c r="G105" s="83"/>
      <c r="H105" s="84"/>
      <c r="I105" s="16" t="s">
        <v>19</v>
      </c>
      <c r="J105" s="82"/>
      <c r="K105" s="196" t="s">
        <v>20</v>
      </c>
      <c r="L105" s="196"/>
      <c r="M105" s="97"/>
      <c r="N105" s="97"/>
      <c r="O105" s="147"/>
      <c r="P105" s="147"/>
      <c r="Q105" s="288">
        <v>98256</v>
      </c>
      <c r="R105" s="289"/>
      <c r="S105" s="233">
        <f t="shared" si="0"/>
        <v>98256</v>
      </c>
      <c r="T105" s="233"/>
      <c r="U105" s="115"/>
      <c r="V105" s="122">
        <v>98256</v>
      </c>
      <c r="W105" s="122">
        <f t="shared" si="2"/>
        <v>98256</v>
      </c>
      <c r="X105" s="116"/>
      <c r="Y105" s="122">
        <f t="shared" si="3"/>
        <v>0</v>
      </c>
      <c r="Z105" s="122">
        <f t="shared" si="1"/>
        <v>0</v>
      </c>
      <c r="AA105" s="102"/>
      <c r="AB105" s="102"/>
      <c r="AC105" s="102"/>
      <c r="AD105" s="102"/>
      <c r="AE105" s="102"/>
      <c r="AF105" s="102"/>
      <c r="AG105" s="102"/>
      <c r="AH105" s="102"/>
    </row>
    <row r="106" spans="1:34" ht="50.25" customHeight="1" x14ac:dyDescent="0.25">
      <c r="A106" s="75">
        <f>A105+1</f>
        <v>5</v>
      </c>
      <c r="B106" s="153" t="s">
        <v>65</v>
      </c>
      <c r="C106" s="154"/>
      <c r="D106" s="154"/>
      <c r="E106" s="154"/>
      <c r="F106" s="154"/>
      <c r="G106" s="154"/>
      <c r="H106" s="155"/>
      <c r="I106" s="16" t="s">
        <v>19</v>
      </c>
      <c r="J106" s="82"/>
      <c r="K106" s="196" t="s">
        <v>129</v>
      </c>
      <c r="L106" s="196"/>
      <c r="M106" s="97"/>
      <c r="N106" s="97"/>
      <c r="O106" s="163"/>
      <c r="P106" s="163"/>
      <c r="Q106" s="184">
        <v>1</v>
      </c>
      <c r="R106" s="184"/>
      <c r="S106" s="187">
        <f t="shared" si="0"/>
        <v>1</v>
      </c>
      <c r="T106" s="148"/>
      <c r="U106" s="98"/>
      <c r="V106" s="106">
        <v>1</v>
      </c>
      <c r="W106" s="105">
        <f t="shared" si="2"/>
        <v>1</v>
      </c>
      <c r="X106" s="90"/>
      <c r="Y106" s="89">
        <f t="shared" si="3"/>
        <v>0</v>
      </c>
      <c r="Z106" s="89">
        <f t="shared" si="1"/>
        <v>0</v>
      </c>
      <c r="AA106" s="119">
        <v>5</v>
      </c>
      <c r="AB106" s="102"/>
      <c r="AC106" s="102"/>
      <c r="AD106" s="102"/>
      <c r="AE106" s="102"/>
      <c r="AF106" s="102"/>
      <c r="AG106" s="102"/>
      <c r="AH106" s="102"/>
    </row>
    <row r="107" spans="1:34" ht="67.5" customHeight="1" x14ac:dyDescent="0.25">
      <c r="A107" s="75">
        <f>A106+1</f>
        <v>6</v>
      </c>
      <c r="B107" s="153" t="s">
        <v>105</v>
      </c>
      <c r="C107" s="154"/>
      <c r="D107" s="154"/>
      <c r="E107" s="154"/>
      <c r="F107" s="154"/>
      <c r="G107" s="154"/>
      <c r="H107" s="155"/>
      <c r="I107" s="16" t="s">
        <v>19</v>
      </c>
      <c r="J107" s="82"/>
      <c r="K107" s="196" t="s">
        <v>129</v>
      </c>
      <c r="L107" s="196"/>
      <c r="M107" s="97"/>
      <c r="N107" s="97"/>
      <c r="O107" s="163"/>
      <c r="P107" s="163"/>
      <c r="Q107" s="184">
        <v>3</v>
      </c>
      <c r="R107" s="184"/>
      <c r="S107" s="187">
        <f t="shared" si="0"/>
        <v>3</v>
      </c>
      <c r="T107" s="148"/>
      <c r="U107" s="98"/>
      <c r="V107" s="106">
        <v>3</v>
      </c>
      <c r="W107" s="105">
        <f t="shared" si="2"/>
        <v>3</v>
      </c>
      <c r="X107" s="90"/>
      <c r="Y107" s="89">
        <f t="shared" si="3"/>
        <v>0</v>
      </c>
      <c r="Z107" s="89">
        <f t="shared" si="1"/>
        <v>0</v>
      </c>
      <c r="AA107" s="102">
        <v>3</v>
      </c>
      <c r="AB107" s="102"/>
      <c r="AC107" s="102"/>
      <c r="AD107" s="102"/>
      <c r="AE107" s="102"/>
      <c r="AF107" s="102"/>
      <c r="AG107" s="102"/>
      <c r="AH107" s="102"/>
    </row>
    <row r="108" spans="1:34" ht="51" customHeight="1" x14ac:dyDescent="0.25">
      <c r="A108" s="75">
        <v>7</v>
      </c>
      <c r="B108" s="153" t="s">
        <v>132</v>
      </c>
      <c r="C108" s="154"/>
      <c r="D108" s="154"/>
      <c r="E108" s="154"/>
      <c r="F108" s="83"/>
      <c r="G108" s="83"/>
      <c r="H108" s="84"/>
      <c r="I108" s="16" t="s">
        <v>19</v>
      </c>
      <c r="J108" s="82"/>
      <c r="K108" s="196" t="s">
        <v>129</v>
      </c>
      <c r="L108" s="196"/>
      <c r="M108" s="97"/>
      <c r="N108" s="97"/>
      <c r="O108" s="163"/>
      <c r="P108" s="163"/>
      <c r="Q108" s="184">
        <v>1</v>
      </c>
      <c r="R108" s="184"/>
      <c r="S108" s="187">
        <f t="shared" si="0"/>
        <v>1</v>
      </c>
      <c r="T108" s="148"/>
      <c r="U108" s="98"/>
      <c r="V108" s="106">
        <v>1</v>
      </c>
      <c r="W108" s="105">
        <f t="shared" si="2"/>
        <v>1</v>
      </c>
      <c r="X108" s="90"/>
      <c r="Y108" s="89">
        <f t="shared" si="3"/>
        <v>0</v>
      </c>
      <c r="Z108" s="89">
        <f t="shared" si="1"/>
        <v>0</v>
      </c>
      <c r="AA108" s="102"/>
      <c r="AB108" s="102"/>
      <c r="AC108" s="102"/>
      <c r="AD108" s="102"/>
      <c r="AE108" s="102"/>
      <c r="AF108" s="102"/>
      <c r="AG108" s="102"/>
      <c r="AH108" s="102"/>
    </row>
    <row r="109" spans="1:34" ht="18" customHeight="1" x14ac:dyDescent="0.25">
      <c r="A109" s="75"/>
      <c r="B109" s="140" t="s">
        <v>23</v>
      </c>
      <c r="C109" s="140"/>
      <c r="D109" s="140"/>
      <c r="E109" s="140"/>
      <c r="F109" s="18"/>
      <c r="G109" s="18"/>
      <c r="H109" s="18"/>
      <c r="I109" s="16"/>
      <c r="J109" s="16"/>
      <c r="K109" s="137"/>
      <c r="L109" s="137"/>
      <c r="M109" s="16"/>
      <c r="N109" s="16"/>
      <c r="O109" s="163"/>
      <c r="P109" s="163"/>
      <c r="Q109" s="196"/>
      <c r="R109" s="196"/>
      <c r="S109" s="148"/>
      <c r="T109" s="148"/>
      <c r="U109" s="76"/>
      <c r="V109" s="105"/>
      <c r="W109" s="105"/>
      <c r="X109" s="89"/>
      <c r="Y109" s="89"/>
      <c r="Z109" s="89"/>
      <c r="AA109" s="102"/>
      <c r="AB109" s="102"/>
      <c r="AC109" s="102"/>
      <c r="AD109" s="102"/>
      <c r="AE109" s="102"/>
      <c r="AF109" s="102"/>
      <c r="AG109" s="102"/>
      <c r="AH109" s="102"/>
    </row>
    <row r="110" spans="1:34" ht="36" customHeight="1" x14ac:dyDescent="0.25">
      <c r="A110" s="75">
        <v>1</v>
      </c>
      <c r="B110" s="153" t="s">
        <v>91</v>
      </c>
      <c r="C110" s="154"/>
      <c r="D110" s="154"/>
      <c r="E110" s="154"/>
      <c r="F110" s="154"/>
      <c r="G110" s="154"/>
      <c r="H110" s="155"/>
      <c r="I110" s="16" t="s">
        <v>19</v>
      </c>
      <c r="J110" s="16"/>
      <c r="K110" s="137" t="s">
        <v>26</v>
      </c>
      <c r="L110" s="137"/>
      <c r="M110" s="16"/>
      <c r="N110" s="16"/>
      <c r="O110" s="163"/>
      <c r="P110" s="163"/>
      <c r="Q110" s="184">
        <v>1</v>
      </c>
      <c r="R110" s="184"/>
      <c r="S110" s="187">
        <f>Q110</f>
        <v>1</v>
      </c>
      <c r="T110" s="148"/>
      <c r="U110" s="76"/>
      <c r="V110" s="107">
        <v>1</v>
      </c>
      <c r="W110" s="105">
        <f t="shared" si="2"/>
        <v>1</v>
      </c>
      <c r="X110" s="89"/>
      <c r="Y110" s="89">
        <f>V110-Q110</f>
        <v>0</v>
      </c>
      <c r="Z110" s="89">
        <f>Y110</f>
        <v>0</v>
      </c>
      <c r="AA110" s="102"/>
      <c r="AB110" s="102"/>
      <c r="AC110" s="102"/>
      <c r="AD110" s="102"/>
      <c r="AE110" s="102"/>
      <c r="AF110" s="102"/>
      <c r="AG110" s="102"/>
      <c r="AH110" s="102"/>
    </row>
    <row r="111" spans="1:34" ht="63.75" customHeight="1" x14ac:dyDescent="0.25">
      <c r="A111" s="75">
        <v>2</v>
      </c>
      <c r="B111" s="153" t="s">
        <v>106</v>
      </c>
      <c r="C111" s="154"/>
      <c r="D111" s="154"/>
      <c r="E111" s="154"/>
      <c r="F111" s="154"/>
      <c r="G111" s="154"/>
      <c r="H111" s="155"/>
      <c r="I111" s="16" t="s">
        <v>19</v>
      </c>
      <c r="J111" s="82"/>
      <c r="K111" s="137" t="s">
        <v>26</v>
      </c>
      <c r="L111" s="137"/>
      <c r="M111" s="82"/>
      <c r="N111" s="82"/>
      <c r="O111" s="163"/>
      <c r="P111" s="163"/>
      <c r="Q111" s="184">
        <v>3</v>
      </c>
      <c r="R111" s="184"/>
      <c r="S111" s="187">
        <f>Q111</f>
        <v>3</v>
      </c>
      <c r="T111" s="148"/>
      <c r="U111" s="98"/>
      <c r="V111" s="107">
        <v>3</v>
      </c>
      <c r="W111" s="105">
        <f t="shared" si="2"/>
        <v>3</v>
      </c>
      <c r="X111" s="90"/>
      <c r="Y111" s="89">
        <f>V111-Q111</f>
        <v>0</v>
      </c>
      <c r="Z111" s="89">
        <f>Y111</f>
        <v>0</v>
      </c>
      <c r="AA111" s="102"/>
      <c r="AB111" s="102"/>
      <c r="AC111" s="102"/>
      <c r="AD111" s="102"/>
      <c r="AE111" s="102"/>
      <c r="AF111" s="102"/>
      <c r="AG111" s="102"/>
      <c r="AH111" s="102"/>
    </row>
    <row r="112" spans="1:34" ht="49.5" customHeight="1" x14ac:dyDescent="0.25">
      <c r="A112" s="75">
        <v>3</v>
      </c>
      <c r="B112" s="153" t="s">
        <v>133</v>
      </c>
      <c r="C112" s="154"/>
      <c r="D112" s="154"/>
      <c r="E112" s="154"/>
      <c r="F112" s="83"/>
      <c r="G112" s="83"/>
      <c r="H112" s="84"/>
      <c r="I112" s="16" t="s">
        <v>19</v>
      </c>
      <c r="J112" s="82"/>
      <c r="K112" s="137" t="s">
        <v>26</v>
      </c>
      <c r="L112" s="137"/>
      <c r="M112" s="82"/>
      <c r="N112" s="82"/>
      <c r="O112" s="163"/>
      <c r="P112" s="163"/>
      <c r="Q112" s="184">
        <v>1</v>
      </c>
      <c r="R112" s="184"/>
      <c r="S112" s="187">
        <f>Q112</f>
        <v>1</v>
      </c>
      <c r="T112" s="148"/>
      <c r="U112" s="98"/>
      <c r="V112" s="107">
        <v>1</v>
      </c>
      <c r="W112" s="105">
        <f t="shared" si="2"/>
        <v>1</v>
      </c>
      <c r="X112" s="90"/>
      <c r="Y112" s="89">
        <f>V112-Q112</f>
        <v>0</v>
      </c>
      <c r="Z112" s="89">
        <f>Y112</f>
        <v>0</v>
      </c>
      <c r="AA112" s="102"/>
      <c r="AB112" s="102"/>
      <c r="AC112" s="102"/>
      <c r="AD112" s="102"/>
      <c r="AE112" s="102"/>
      <c r="AF112" s="102"/>
      <c r="AG112" s="102"/>
      <c r="AH112" s="102"/>
    </row>
    <row r="113" spans="1:34" ht="18.75" customHeight="1" x14ac:dyDescent="0.25">
      <c r="A113" s="75"/>
      <c r="B113" s="140" t="s">
        <v>24</v>
      </c>
      <c r="C113" s="140"/>
      <c r="D113" s="140"/>
      <c r="E113" s="140"/>
      <c r="F113" s="18"/>
      <c r="G113" s="18"/>
      <c r="H113" s="18"/>
      <c r="I113" s="16"/>
      <c r="J113" s="16"/>
      <c r="K113" s="137"/>
      <c r="L113" s="137"/>
      <c r="M113" s="16"/>
      <c r="N113" s="16"/>
      <c r="O113" s="147"/>
      <c r="P113" s="147"/>
      <c r="Q113" s="137"/>
      <c r="R113" s="137"/>
      <c r="S113" s="148"/>
      <c r="T113" s="148"/>
      <c r="U113" s="76"/>
      <c r="V113" s="75"/>
      <c r="W113" s="75"/>
      <c r="X113" s="75"/>
      <c r="Y113" s="86"/>
      <c r="Z113" s="86"/>
      <c r="AA113" s="102"/>
      <c r="AB113" s="102"/>
      <c r="AC113" s="102"/>
      <c r="AD113" s="102"/>
      <c r="AE113" s="102"/>
      <c r="AF113" s="102"/>
      <c r="AG113" s="102"/>
      <c r="AH113" s="102"/>
    </row>
    <row r="114" spans="1:34" ht="51" customHeight="1" x14ac:dyDescent="0.25">
      <c r="A114" s="75">
        <v>1</v>
      </c>
      <c r="B114" s="144" t="s">
        <v>66</v>
      </c>
      <c r="C114" s="145"/>
      <c r="D114" s="145"/>
      <c r="E114" s="145"/>
      <c r="F114" s="145"/>
      <c r="G114" s="145"/>
      <c r="H114" s="146"/>
      <c r="I114" s="16" t="s">
        <v>18</v>
      </c>
      <c r="J114" s="16"/>
      <c r="K114" s="137" t="s">
        <v>21</v>
      </c>
      <c r="L114" s="137"/>
      <c r="M114" s="16"/>
      <c r="N114" s="16"/>
      <c r="O114" s="147"/>
      <c r="P114" s="147"/>
      <c r="Q114" s="150">
        <f>Q103/Q110</f>
        <v>797809</v>
      </c>
      <c r="R114" s="150"/>
      <c r="S114" s="149">
        <f>Q114</f>
        <v>797809</v>
      </c>
      <c r="T114" s="149"/>
      <c r="U114" s="95"/>
      <c r="V114" s="99">
        <f>V103/V110</f>
        <v>712637.1</v>
      </c>
      <c r="W114" s="85">
        <f>V114</f>
        <v>712637.1</v>
      </c>
      <c r="X114" s="86"/>
      <c r="Y114" s="86">
        <f>V114-Q114</f>
        <v>-85171.900000000023</v>
      </c>
      <c r="Z114" s="86">
        <f>Y114</f>
        <v>-85171.900000000023</v>
      </c>
      <c r="AA114" s="102"/>
      <c r="AB114" s="120"/>
      <c r="AC114" s="102" t="s">
        <v>82</v>
      </c>
      <c r="AD114" s="102"/>
      <c r="AE114" s="102"/>
      <c r="AF114" s="102"/>
      <c r="AG114" s="102"/>
      <c r="AH114" s="102"/>
    </row>
    <row r="115" spans="1:34" ht="102.75" customHeight="1" x14ac:dyDescent="0.25">
      <c r="A115" s="75">
        <v>2</v>
      </c>
      <c r="B115" s="144" t="s">
        <v>107</v>
      </c>
      <c r="C115" s="145"/>
      <c r="D115" s="145"/>
      <c r="E115" s="145"/>
      <c r="F115" s="77"/>
      <c r="G115" s="77"/>
      <c r="H115" s="78"/>
      <c r="I115" s="16" t="s">
        <v>18</v>
      </c>
      <c r="J115" s="82"/>
      <c r="K115" s="137" t="s">
        <v>21</v>
      </c>
      <c r="L115" s="137"/>
      <c r="M115" s="16"/>
      <c r="N115" s="16"/>
      <c r="O115" s="147"/>
      <c r="P115" s="147"/>
      <c r="Q115" s="173">
        <f>Q104/Q111</f>
        <v>905916</v>
      </c>
      <c r="R115" s="174"/>
      <c r="S115" s="149">
        <f>Q115</f>
        <v>905916</v>
      </c>
      <c r="T115" s="149"/>
      <c r="U115" s="95"/>
      <c r="V115" s="87">
        <f>V104/V111</f>
        <v>848263.3933333332</v>
      </c>
      <c r="W115" s="85">
        <f>V115</f>
        <v>848263.3933333332</v>
      </c>
      <c r="X115" s="86"/>
      <c r="Y115" s="86">
        <f>V115-Q115</f>
        <v>-57652.606666666805</v>
      </c>
      <c r="Z115" s="86">
        <f>Y115</f>
        <v>-57652.606666666805</v>
      </c>
      <c r="AA115" s="102"/>
      <c r="AB115" s="120"/>
      <c r="AC115" s="102"/>
      <c r="AD115" s="102"/>
      <c r="AE115" s="102"/>
      <c r="AF115" s="102"/>
      <c r="AG115" s="102"/>
      <c r="AH115" s="102"/>
    </row>
    <row r="116" spans="1:34" ht="48" customHeight="1" x14ac:dyDescent="0.25">
      <c r="A116" s="75">
        <v>3</v>
      </c>
      <c r="B116" s="144" t="s">
        <v>134</v>
      </c>
      <c r="C116" s="145"/>
      <c r="D116" s="145"/>
      <c r="E116" s="145"/>
      <c r="F116" s="77"/>
      <c r="G116" s="77"/>
      <c r="H116" s="78"/>
      <c r="I116" s="16" t="s">
        <v>18</v>
      </c>
      <c r="J116" s="82"/>
      <c r="K116" s="137" t="s">
        <v>21</v>
      </c>
      <c r="L116" s="137"/>
      <c r="M116" s="16"/>
      <c r="N116" s="16"/>
      <c r="O116" s="147"/>
      <c r="P116" s="147"/>
      <c r="Q116" s="173">
        <f>Q105/Q112</f>
        <v>98256</v>
      </c>
      <c r="R116" s="174"/>
      <c r="S116" s="149">
        <f>Q116</f>
        <v>98256</v>
      </c>
      <c r="T116" s="149"/>
      <c r="U116" s="95"/>
      <c r="V116" s="87">
        <f>V105/V112</f>
        <v>98256</v>
      </c>
      <c r="W116" s="85">
        <f>V116</f>
        <v>98256</v>
      </c>
      <c r="X116" s="86"/>
      <c r="Y116" s="86">
        <f>V116-Q116</f>
        <v>0</v>
      </c>
      <c r="Z116" s="86">
        <f>Y116</f>
        <v>0</v>
      </c>
      <c r="AA116" s="102"/>
      <c r="AB116" s="120"/>
      <c r="AC116" s="102"/>
      <c r="AD116" s="102"/>
      <c r="AE116" s="102"/>
      <c r="AF116" s="102"/>
      <c r="AG116" s="102"/>
      <c r="AH116" s="102"/>
    </row>
    <row r="117" spans="1:34" ht="19.5" customHeight="1" x14ac:dyDescent="0.25">
      <c r="A117" s="75"/>
      <c r="B117" s="140" t="s">
        <v>25</v>
      </c>
      <c r="C117" s="140"/>
      <c r="D117" s="140"/>
      <c r="E117" s="140"/>
      <c r="F117" s="18"/>
      <c r="G117" s="18"/>
      <c r="H117" s="18"/>
      <c r="I117" s="16"/>
      <c r="J117" s="16"/>
      <c r="K117" s="137"/>
      <c r="L117" s="137"/>
      <c r="M117" s="16"/>
      <c r="N117" s="16"/>
      <c r="O117" s="147"/>
      <c r="P117" s="147"/>
      <c r="Q117" s="137"/>
      <c r="R117" s="137"/>
      <c r="S117" s="148"/>
      <c r="T117" s="148"/>
      <c r="U117" s="76"/>
      <c r="V117" s="75"/>
      <c r="W117" s="75"/>
      <c r="X117" s="75"/>
      <c r="Y117" s="86"/>
      <c r="Z117" s="86"/>
      <c r="AA117" s="102"/>
      <c r="AB117" s="120"/>
      <c r="AC117" s="102"/>
      <c r="AD117" s="102"/>
      <c r="AE117" s="102"/>
      <c r="AF117" s="102"/>
      <c r="AG117" s="102"/>
      <c r="AH117" s="102"/>
    </row>
    <row r="118" spans="1:34" ht="72" customHeight="1" x14ac:dyDescent="0.25">
      <c r="A118" s="75">
        <v>1</v>
      </c>
      <c r="B118" s="136" t="s">
        <v>92</v>
      </c>
      <c r="C118" s="136"/>
      <c r="D118" s="136"/>
      <c r="E118" s="136"/>
      <c r="F118" s="79"/>
      <c r="G118" s="79"/>
      <c r="H118" s="79"/>
      <c r="I118" s="16" t="s">
        <v>93</v>
      </c>
      <c r="J118" s="16"/>
      <c r="K118" s="137" t="s">
        <v>21</v>
      </c>
      <c r="L118" s="137"/>
      <c r="M118" s="16"/>
      <c r="N118" s="16"/>
      <c r="O118" s="147"/>
      <c r="P118" s="147"/>
      <c r="Q118" s="139">
        <f>Q110/Q106*100</f>
        <v>100</v>
      </c>
      <c r="R118" s="139"/>
      <c r="S118" s="138">
        <f>Q118</f>
        <v>100</v>
      </c>
      <c r="T118" s="138"/>
      <c r="U118" s="100"/>
      <c r="V118" s="101">
        <f>V110/V106*100</f>
        <v>100</v>
      </c>
      <c r="W118" s="85">
        <f>V118</f>
        <v>100</v>
      </c>
      <c r="X118" s="75"/>
      <c r="Y118" s="86">
        <f>V118-Q118</f>
        <v>0</v>
      </c>
      <c r="Z118" s="86">
        <f>Y118</f>
        <v>0</v>
      </c>
      <c r="AA118" s="102"/>
      <c r="AB118" s="120"/>
      <c r="AC118" s="102"/>
      <c r="AD118" s="102"/>
      <c r="AE118" s="102"/>
      <c r="AF118" s="102"/>
      <c r="AG118" s="102"/>
      <c r="AH118" s="102"/>
    </row>
    <row r="119" spans="1:34" ht="141" customHeight="1" x14ac:dyDescent="0.25">
      <c r="A119" s="75">
        <v>2</v>
      </c>
      <c r="B119" s="136" t="s">
        <v>108</v>
      </c>
      <c r="C119" s="136"/>
      <c r="D119" s="136"/>
      <c r="E119" s="136"/>
      <c r="F119" s="79"/>
      <c r="G119" s="79"/>
      <c r="H119" s="79"/>
      <c r="I119" s="16" t="s">
        <v>93</v>
      </c>
      <c r="J119" s="16"/>
      <c r="K119" s="137" t="s">
        <v>21</v>
      </c>
      <c r="L119" s="137"/>
      <c r="M119" s="16"/>
      <c r="N119" s="16"/>
      <c r="O119" s="147"/>
      <c r="P119" s="147"/>
      <c r="Q119" s="139">
        <f>Q111/Q107*100</f>
        <v>100</v>
      </c>
      <c r="R119" s="139"/>
      <c r="S119" s="138">
        <f>Q119</f>
        <v>100</v>
      </c>
      <c r="T119" s="138"/>
      <c r="U119" s="100"/>
      <c r="V119" s="101">
        <f>V111/V107*100</f>
        <v>100</v>
      </c>
      <c r="W119" s="85">
        <f>V119</f>
        <v>100</v>
      </c>
      <c r="X119" s="75"/>
      <c r="Y119" s="86">
        <f>V119-Q119</f>
        <v>0</v>
      </c>
      <c r="Z119" s="86">
        <f>Y119</f>
        <v>0</v>
      </c>
      <c r="AA119" s="102"/>
      <c r="AB119" s="120"/>
      <c r="AC119" s="102"/>
      <c r="AD119" s="102"/>
      <c r="AE119" s="102"/>
      <c r="AF119" s="102"/>
      <c r="AG119" s="102"/>
      <c r="AH119" s="102"/>
    </row>
    <row r="120" spans="1:34" ht="105" customHeight="1" x14ac:dyDescent="0.25">
      <c r="A120" s="75"/>
      <c r="B120" s="153" t="s">
        <v>135</v>
      </c>
      <c r="C120" s="154"/>
      <c r="D120" s="154"/>
      <c r="E120" s="154"/>
      <c r="F120" s="123"/>
      <c r="G120" s="123"/>
      <c r="H120" s="123"/>
      <c r="I120" s="16" t="s">
        <v>93</v>
      </c>
      <c r="J120" s="82"/>
      <c r="K120" s="137" t="s">
        <v>21</v>
      </c>
      <c r="L120" s="137"/>
      <c r="M120" s="82"/>
      <c r="N120" s="82"/>
      <c r="O120" s="147"/>
      <c r="P120" s="147"/>
      <c r="Q120" s="139">
        <f>Q112/Q108*100</f>
        <v>100</v>
      </c>
      <c r="R120" s="139"/>
      <c r="S120" s="138">
        <f>Q120</f>
        <v>100</v>
      </c>
      <c r="T120" s="138"/>
      <c r="U120" s="100"/>
      <c r="V120" s="101">
        <f>V112/V108*100</f>
        <v>100</v>
      </c>
      <c r="W120" s="85">
        <f>V120</f>
        <v>100</v>
      </c>
      <c r="X120" s="75"/>
      <c r="Y120" s="86">
        <f>V120-Q120</f>
        <v>0</v>
      </c>
      <c r="Z120" s="86">
        <f>Y120</f>
        <v>0</v>
      </c>
      <c r="AA120" s="102"/>
      <c r="AB120" s="120"/>
      <c r="AC120" s="102"/>
      <c r="AD120" s="102"/>
      <c r="AE120" s="102"/>
      <c r="AF120" s="102"/>
      <c r="AG120" s="102"/>
      <c r="AH120" s="102"/>
    </row>
    <row r="121" spans="1:34" ht="19.5" customHeight="1" x14ac:dyDescent="0.25">
      <c r="A121" s="15"/>
      <c r="B121" s="228" t="s">
        <v>96</v>
      </c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30"/>
      <c r="U121" s="10"/>
      <c r="V121" s="10"/>
      <c r="W121" s="10"/>
      <c r="X121" s="94"/>
      <c r="Y121" s="10"/>
      <c r="Z121" s="94"/>
      <c r="AA121" s="102"/>
      <c r="AB121" s="102"/>
      <c r="AC121" s="102"/>
      <c r="AD121" s="102"/>
      <c r="AE121" s="102"/>
      <c r="AF121" s="102"/>
      <c r="AG121" s="102"/>
      <c r="AH121" s="102"/>
    </row>
    <row r="122" spans="1:34" ht="20.25" customHeight="1" x14ac:dyDescent="0.25">
      <c r="A122" s="15"/>
      <c r="B122" s="140" t="s">
        <v>22</v>
      </c>
      <c r="C122" s="140"/>
      <c r="D122" s="140"/>
      <c r="E122" s="140"/>
      <c r="F122" s="18"/>
      <c r="G122" s="18"/>
      <c r="H122" s="18"/>
      <c r="I122" s="10"/>
      <c r="J122" s="10"/>
      <c r="K122" s="168"/>
      <c r="L122" s="168"/>
      <c r="M122" s="14"/>
      <c r="N122" s="14"/>
      <c r="O122" s="168"/>
      <c r="P122" s="168"/>
      <c r="Q122" s="168"/>
      <c r="R122" s="168"/>
      <c r="S122" s="168"/>
      <c r="T122" s="168"/>
      <c r="U122" s="10"/>
      <c r="V122" s="10"/>
      <c r="W122" s="10"/>
      <c r="X122" s="94"/>
      <c r="Y122" s="10"/>
      <c r="Z122" s="94"/>
    </row>
    <row r="123" spans="1:34" ht="64.5" customHeight="1" x14ac:dyDescent="0.25">
      <c r="A123" s="75">
        <v>1</v>
      </c>
      <c r="B123" s="136" t="s">
        <v>114</v>
      </c>
      <c r="C123" s="136"/>
      <c r="D123" s="136"/>
      <c r="E123" s="136"/>
      <c r="F123" s="79"/>
      <c r="G123" s="79"/>
      <c r="H123" s="79"/>
      <c r="I123" s="16" t="s">
        <v>18</v>
      </c>
      <c r="J123" s="16"/>
      <c r="K123" s="137" t="s">
        <v>20</v>
      </c>
      <c r="L123" s="137"/>
      <c r="M123" s="16"/>
      <c r="N123" s="16"/>
      <c r="O123" s="149">
        <v>1500000</v>
      </c>
      <c r="P123" s="149"/>
      <c r="Q123" s="284"/>
      <c r="R123" s="284"/>
      <c r="S123" s="149">
        <f>O123</f>
        <v>1500000</v>
      </c>
      <c r="T123" s="149"/>
      <c r="U123" s="86">
        <v>1484069.52</v>
      </c>
      <c r="V123" s="86"/>
      <c r="W123" s="86">
        <f>U123</f>
        <v>1484069.52</v>
      </c>
      <c r="X123" s="86">
        <f>U123-O123</f>
        <v>-15930.479999999981</v>
      </c>
      <c r="Y123" s="86"/>
      <c r="Z123" s="86">
        <f>X123</f>
        <v>-15930.479999999981</v>
      </c>
    </row>
    <row r="124" spans="1:34" ht="82.5" customHeight="1" x14ac:dyDescent="0.25">
      <c r="A124" s="75">
        <v>2</v>
      </c>
      <c r="B124" s="242" t="s">
        <v>115</v>
      </c>
      <c r="C124" s="243"/>
      <c r="D124" s="243"/>
      <c r="E124" s="243"/>
      <c r="F124" s="243"/>
      <c r="G124" s="243"/>
      <c r="H124" s="244"/>
      <c r="I124" s="16" t="s">
        <v>19</v>
      </c>
      <c r="J124" s="16"/>
      <c r="K124" s="196" t="s">
        <v>130</v>
      </c>
      <c r="L124" s="196"/>
      <c r="M124" s="88"/>
      <c r="N124" s="96"/>
      <c r="O124" s="151">
        <v>55</v>
      </c>
      <c r="P124" s="151"/>
      <c r="Q124" s="152"/>
      <c r="R124" s="152"/>
      <c r="S124" s="151">
        <f>O124</f>
        <v>55</v>
      </c>
      <c r="T124" s="151"/>
      <c r="U124" s="109">
        <v>55</v>
      </c>
      <c r="V124" s="106"/>
      <c r="W124" s="105">
        <f t="shared" ref="W124:W130" si="4">U124</f>
        <v>55</v>
      </c>
      <c r="X124" s="94">
        <f>U124-O124</f>
        <v>0</v>
      </c>
      <c r="Y124" s="105"/>
      <c r="Z124" s="94">
        <f>S124-W124</f>
        <v>0</v>
      </c>
    </row>
    <row r="125" spans="1:34" ht="18" customHeight="1" x14ac:dyDescent="0.25">
      <c r="A125" s="75"/>
      <c r="B125" s="140" t="s">
        <v>23</v>
      </c>
      <c r="C125" s="140"/>
      <c r="D125" s="140"/>
      <c r="E125" s="140"/>
      <c r="F125" s="18"/>
      <c r="G125" s="18"/>
      <c r="H125" s="18"/>
      <c r="I125" s="16"/>
      <c r="J125" s="16"/>
      <c r="K125" s="137"/>
      <c r="L125" s="137"/>
      <c r="M125" s="16"/>
      <c r="N125" s="16"/>
      <c r="O125" s="151"/>
      <c r="P125" s="151"/>
      <c r="Q125" s="285"/>
      <c r="R125" s="285"/>
      <c r="S125" s="151"/>
      <c r="T125" s="151"/>
      <c r="U125" s="105"/>
      <c r="V125" s="105"/>
      <c r="W125" s="94"/>
      <c r="X125" s="94"/>
      <c r="Y125" s="105"/>
      <c r="Z125" s="94"/>
    </row>
    <row r="126" spans="1:34" ht="79.5" customHeight="1" x14ac:dyDescent="0.25">
      <c r="A126" s="75">
        <v>1</v>
      </c>
      <c r="B126" s="153" t="s">
        <v>116</v>
      </c>
      <c r="C126" s="154"/>
      <c r="D126" s="154"/>
      <c r="E126" s="154"/>
      <c r="F126" s="154"/>
      <c r="G126" s="154"/>
      <c r="H126" s="155"/>
      <c r="I126" s="16" t="s">
        <v>19</v>
      </c>
      <c r="J126" s="16"/>
      <c r="K126" s="137" t="s">
        <v>64</v>
      </c>
      <c r="L126" s="137"/>
      <c r="M126" s="16"/>
      <c r="N126" s="16"/>
      <c r="O126" s="151">
        <v>25</v>
      </c>
      <c r="P126" s="151"/>
      <c r="Q126" s="152"/>
      <c r="R126" s="152"/>
      <c r="S126" s="151">
        <f>O126</f>
        <v>25</v>
      </c>
      <c r="T126" s="151"/>
      <c r="U126" s="128">
        <v>20</v>
      </c>
      <c r="V126" s="107"/>
      <c r="W126" s="105">
        <f t="shared" si="4"/>
        <v>20</v>
      </c>
      <c r="X126" s="105">
        <f>U126-O126</f>
        <v>-5</v>
      </c>
      <c r="Y126" s="105"/>
      <c r="Z126" s="105">
        <f>X126</f>
        <v>-5</v>
      </c>
    </row>
    <row r="127" spans="1:34" ht="18.75" customHeight="1" x14ac:dyDescent="0.25">
      <c r="A127" s="75"/>
      <c r="B127" s="140" t="s">
        <v>24</v>
      </c>
      <c r="C127" s="140"/>
      <c r="D127" s="140"/>
      <c r="E127" s="140"/>
      <c r="F127" s="18"/>
      <c r="G127" s="18"/>
      <c r="H127" s="18"/>
      <c r="I127" s="16"/>
      <c r="J127" s="16"/>
      <c r="K127" s="137"/>
      <c r="L127" s="137"/>
      <c r="M127" s="16"/>
      <c r="N127" s="16"/>
      <c r="O127" s="148"/>
      <c r="P127" s="148"/>
      <c r="Q127" s="137"/>
      <c r="R127" s="137"/>
      <c r="S127" s="148"/>
      <c r="T127" s="148"/>
      <c r="U127" s="76"/>
      <c r="V127" s="75"/>
      <c r="W127" s="94"/>
      <c r="X127" s="94"/>
      <c r="Y127" s="75"/>
      <c r="Z127" s="94"/>
    </row>
    <row r="128" spans="1:34" ht="80.25" customHeight="1" x14ac:dyDescent="0.25">
      <c r="A128" s="75">
        <v>1</v>
      </c>
      <c r="B128" s="144" t="s">
        <v>117</v>
      </c>
      <c r="C128" s="145"/>
      <c r="D128" s="145"/>
      <c r="E128" s="145"/>
      <c r="F128" s="145"/>
      <c r="G128" s="145"/>
      <c r="H128" s="146"/>
      <c r="I128" s="16" t="s">
        <v>18</v>
      </c>
      <c r="J128" s="16"/>
      <c r="K128" s="137" t="s">
        <v>21</v>
      </c>
      <c r="L128" s="137"/>
      <c r="M128" s="16"/>
      <c r="N128" s="16"/>
      <c r="O128" s="149">
        <f>O123/O126</f>
        <v>60000</v>
      </c>
      <c r="P128" s="149"/>
      <c r="Q128" s="150"/>
      <c r="R128" s="150"/>
      <c r="S128" s="149">
        <f>O128</f>
        <v>60000</v>
      </c>
      <c r="T128" s="149"/>
      <c r="U128" s="86">
        <f>U123/U126</f>
        <v>74203.475999999995</v>
      </c>
      <c r="V128" s="99"/>
      <c r="W128" s="86">
        <f t="shared" si="4"/>
        <v>74203.475999999995</v>
      </c>
      <c r="X128" s="86">
        <f>U128-O128</f>
        <v>14203.475999999995</v>
      </c>
      <c r="Y128" s="86"/>
      <c r="Z128" s="86">
        <f>X128</f>
        <v>14203.475999999995</v>
      </c>
      <c r="AB128" s="60"/>
      <c r="AC128" s="102" t="s">
        <v>82</v>
      </c>
    </row>
    <row r="129" spans="1:28" ht="19.5" customHeight="1" x14ac:dyDescent="0.25">
      <c r="A129" s="75"/>
      <c r="B129" s="140" t="s">
        <v>25</v>
      </c>
      <c r="C129" s="140"/>
      <c r="D129" s="140"/>
      <c r="E129" s="140"/>
      <c r="F129" s="18"/>
      <c r="G129" s="18"/>
      <c r="H129" s="18"/>
      <c r="I129" s="16"/>
      <c r="J129" s="16"/>
      <c r="K129" s="137"/>
      <c r="L129" s="137"/>
      <c r="M129" s="16"/>
      <c r="N129" s="16"/>
      <c r="O129" s="148"/>
      <c r="P129" s="148"/>
      <c r="Q129" s="137"/>
      <c r="R129" s="137"/>
      <c r="S129" s="148"/>
      <c r="T129" s="148"/>
      <c r="U129" s="76"/>
      <c r="V129" s="75"/>
      <c r="W129" s="94"/>
      <c r="X129" s="94"/>
      <c r="Y129" s="75"/>
      <c r="Z129" s="94"/>
      <c r="AB129" s="60"/>
    </row>
    <row r="130" spans="1:28" ht="103.5" customHeight="1" x14ac:dyDescent="0.25">
      <c r="A130" s="75">
        <v>1</v>
      </c>
      <c r="B130" s="136" t="s">
        <v>118</v>
      </c>
      <c r="C130" s="136"/>
      <c r="D130" s="136"/>
      <c r="E130" s="136"/>
      <c r="F130" s="79"/>
      <c r="G130" s="79"/>
      <c r="H130" s="79"/>
      <c r="I130" s="16" t="s">
        <v>93</v>
      </c>
      <c r="J130" s="16"/>
      <c r="K130" s="137" t="s">
        <v>21</v>
      </c>
      <c r="L130" s="137"/>
      <c r="M130" s="16"/>
      <c r="N130" s="16"/>
      <c r="O130" s="138">
        <f>O126/O124*100</f>
        <v>45.454545454545453</v>
      </c>
      <c r="P130" s="138"/>
      <c r="Q130" s="139"/>
      <c r="R130" s="139"/>
      <c r="S130" s="138">
        <f>O130</f>
        <v>45.454545454545453</v>
      </c>
      <c r="T130" s="138"/>
      <c r="U130" s="94">
        <f>U126/U124*100</f>
        <v>36.363636363636367</v>
      </c>
      <c r="V130" s="101"/>
      <c r="W130" s="94">
        <f t="shared" si="4"/>
        <v>36.363636363636367</v>
      </c>
      <c r="X130" s="94">
        <f>U130-O130</f>
        <v>-9.0909090909090864</v>
      </c>
      <c r="Y130" s="75"/>
      <c r="Z130" s="94">
        <f>X130</f>
        <v>-9.0909090909090864</v>
      </c>
      <c r="AB130" s="60"/>
    </row>
    <row r="131" spans="1:28" s="28" customFormat="1" ht="7.5" customHeight="1" x14ac:dyDescent="0.25"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</row>
    <row r="132" spans="1:28" s="28" customFormat="1" ht="20.25" customHeight="1" x14ac:dyDescent="0.25">
      <c r="A132" s="287" t="s">
        <v>76</v>
      </c>
      <c r="B132" s="287"/>
      <c r="C132" s="287"/>
      <c r="D132" s="287"/>
      <c r="E132" s="287"/>
      <c r="F132" s="287"/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</row>
    <row r="133" spans="1:28" s="28" customFormat="1" ht="15" customHeight="1" x14ac:dyDescent="0.25">
      <c r="A133" s="68"/>
      <c r="B133"/>
      <c r="C133"/>
      <c r="D133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</row>
    <row r="134" spans="1:28" s="28" customFormat="1" ht="34.5" customHeight="1" x14ac:dyDescent="0.25">
      <c r="A134" s="67" t="s">
        <v>14</v>
      </c>
      <c r="B134" s="67" t="s">
        <v>51</v>
      </c>
      <c r="C134" s="67" t="s">
        <v>52</v>
      </c>
      <c r="D134" s="165" t="s">
        <v>77</v>
      </c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165"/>
      <c r="U134" s="165"/>
      <c r="V134" s="165"/>
      <c r="W134" s="165"/>
      <c r="X134" s="165"/>
      <c r="Y134" s="165"/>
      <c r="Z134" s="165"/>
    </row>
    <row r="135" spans="1:28" s="28" customFormat="1" ht="15" customHeight="1" x14ac:dyDescent="0.25">
      <c r="A135" s="67">
        <v>1</v>
      </c>
      <c r="B135" s="67">
        <v>2</v>
      </c>
      <c r="C135" s="67">
        <v>3</v>
      </c>
      <c r="D135" s="166">
        <v>4</v>
      </c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</row>
    <row r="136" spans="1:28" s="28" customFormat="1" ht="19.5" customHeight="1" x14ac:dyDescent="0.25">
      <c r="A136" s="67"/>
      <c r="B136" s="274" t="s">
        <v>119</v>
      </c>
      <c r="C136" s="275"/>
      <c r="D136" s="275"/>
      <c r="E136" s="275"/>
      <c r="F136" s="275"/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  <c r="S136" s="275"/>
      <c r="T136" s="275"/>
      <c r="U136" s="275"/>
      <c r="V136" s="275"/>
      <c r="W136" s="275"/>
      <c r="X136" s="275"/>
      <c r="Y136" s="275"/>
      <c r="Z136" s="276"/>
    </row>
    <row r="137" spans="1:28" s="28" customFormat="1" ht="27" customHeight="1" x14ac:dyDescent="0.25">
      <c r="A137" s="67">
        <v>1</v>
      </c>
      <c r="B137" s="16" t="s">
        <v>22</v>
      </c>
      <c r="C137" s="16" t="s">
        <v>84</v>
      </c>
      <c r="D137" s="167" t="s">
        <v>137</v>
      </c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</row>
    <row r="138" spans="1:28" s="28" customFormat="1" ht="33" customHeight="1" x14ac:dyDescent="0.25">
      <c r="A138" s="67">
        <v>2</v>
      </c>
      <c r="B138" s="16" t="s">
        <v>23</v>
      </c>
      <c r="C138" s="16" t="s">
        <v>19</v>
      </c>
      <c r="D138" s="167" t="s">
        <v>154</v>
      </c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</row>
    <row r="139" spans="1:28" s="28" customFormat="1" ht="18.95" customHeight="1" x14ac:dyDescent="0.25">
      <c r="A139" s="67">
        <v>3</v>
      </c>
      <c r="B139" s="16" t="s">
        <v>24</v>
      </c>
      <c r="C139" s="16" t="s">
        <v>84</v>
      </c>
      <c r="D139" s="167" t="s">
        <v>138</v>
      </c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</row>
    <row r="140" spans="1:28" s="28" customFormat="1" ht="18.95" customHeight="1" x14ac:dyDescent="0.25">
      <c r="A140" s="67"/>
      <c r="B140" s="274" t="s">
        <v>127</v>
      </c>
      <c r="C140" s="275"/>
      <c r="D140" s="275"/>
      <c r="E140" s="275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W140" s="275"/>
      <c r="X140" s="275"/>
      <c r="Y140" s="275"/>
      <c r="Z140" s="276"/>
    </row>
    <row r="141" spans="1:28" s="28" customFormat="1" ht="19.5" customHeight="1" x14ac:dyDescent="0.25">
      <c r="A141" s="67">
        <v>1</v>
      </c>
      <c r="B141" s="16" t="s">
        <v>22</v>
      </c>
      <c r="C141" s="16" t="s">
        <v>84</v>
      </c>
      <c r="D141" s="136" t="s">
        <v>143</v>
      </c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</row>
    <row r="142" spans="1:28" s="28" customFormat="1" ht="18.95" customHeight="1" x14ac:dyDescent="0.25">
      <c r="A142" s="16">
        <v>2</v>
      </c>
      <c r="B142" s="16" t="s">
        <v>23</v>
      </c>
      <c r="C142" s="16" t="s">
        <v>19</v>
      </c>
      <c r="D142" s="283" t="s">
        <v>141</v>
      </c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</row>
    <row r="143" spans="1:28" s="28" customFormat="1" ht="18.95" customHeight="1" x14ac:dyDescent="0.25">
      <c r="A143" s="67">
        <v>3</v>
      </c>
      <c r="B143" s="16" t="s">
        <v>24</v>
      </c>
      <c r="C143" s="16" t="s">
        <v>84</v>
      </c>
      <c r="D143" s="153" t="s">
        <v>143</v>
      </c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5"/>
    </row>
    <row r="144" spans="1:28" s="28" customFormat="1" ht="18.95" customHeight="1" x14ac:dyDescent="0.25">
      <c r="A144" s="16">
        <v>4</v>
      </c>
      <c r="B144" s="16" t="s">
        <v>25</v>
      </c>
      <c r="C144" s="16" t="s">
        <v>93</v>
      </c>
      <c r="D144" s="283" t="s">
        <v>142</v>
      </c>
      <c r="E144" s="283"/>
      <c r="F144" s="283"/>
      <c r="G144" s="283"/>
      <c r="H144" s="283"/>
      <c r="I144" s="283"/>
      <c r="J144" s="283"/>
      <c r="K144" s="283"/>
      <c r="L144" s="283"/>
      <c r="M144" s="283"/>
      <c r="N144" s="283"/>
      <c r="O144" s="283"/>
      <c r="P144" s="283"/>
      <c r="Q144" s="283"/>
      <c r="R144" s="283"/>
      <c r="S144" s="283"/>
      <c r="T144" s="283"/>
      <c r="U144" s="283"/>
      <c r="V144" s="283"/>
      <c r="W144" s="283"/>
      <c r="X144" s="283"/>
      <c r="Y144" s="283"/>
      <c r="Z144" s="283"/>
    </row>
    <row r="145" spans="1:26" s="28" customFormat="1" ht="18.75" customHeight="1" x14ac:dyDescent="0.25">
      <c r="A145" s="16"/>
      <c r="B145" s="274" t="s">
        <v>128</v>
      </c>
      <c r="C145" s="275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  <c r="X145" s="275"/>
      <c r="Y145" s="275"/>
      <c r="Z145" s="276"/>
    </row>
    <row r="146" spans="1:26" s="28" customFormat="1" ht="36" customHeight="1" x14ac:dyDescent="0.25">
      <c r="A146" s="16">
        <v>1</v>
      </c>
      <c r="B146" s="16" t="s">
        <v>22</v>
      </c>
      <c r="C146" s="16" t="s">
        <v>84</v>
      </c>
      <c r="D146" s="286" t="s">
        <v>144</v>
      </c>
      <c r="E146" s="286"/>
      <c r="F146" s="286"/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  <c r="V146" s="286"/>
      <c r="W146" s="286"/>
      <c r="X146" s="286"/>
      <c r="Y146" s="286"/>
      <c r="Z146" s="286"/>
    </row>
    <row r="147" spans="1:26" s="28" customFormat="1" ht="20.100000000000001" customHeight="1" x14ac:dyDescent="0.25">
      <c r="A147" s="16">
        <v>2</v>
      </c>
      <c r="B147" s="16" t="s">
        <v>24</v>
      </c>
      <c r="C147" s="16" t="s">
        <v>84</v>
      </c>
      <c r="D147" s="167" t="s">
        <v>145</v>
      </c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</row>
    <row r="148" spans="1:26" s="28" customFormat="1" ht="19.5" customHeight="1" x14ac:dyDescent="0.25">
      <c r="A148" s="67"/>
      <c r="B148" s="274" t="s">
        <v>96</v>
      </c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  <c r="X148" s="275"/>
      <c r="Y148" s="275"/>
      <c r="Z148" s="276"/>
    </row>
    <row r="149" spans="1:26" s="28" customFormat="1" ht="19.5" customHeight="1" x14ac:dyDescent="0.25">
      <c r="A149" s="67">
        <v>1</v>
      </c>
      <c r="B149" s="16" t="s">
        <v>22</v>
      </c>
      <c r="C149" s="16" t="s">
        <v>84</v>
      </c>
      <c r="D149" s="136" t="s">
        <v>120</v>
      </c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</row>
    <row r="150" spans="1:26" s="28" customFormat="1" ht="21" customHeight="1" x14ac:dyDescent="0.25">
      <c r="A150" s="67">
        <v>2</v>
      </c>
      <c r="B150" s="16" t="s">
        <v>23</v>
      </c>
      <c r="C150" s="16" t="s">
        <v>19</v>
      </c>
      <c r="D150" s="153" t="s">
        <v>139</v>
      </c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5"/>
    </row>
    <row r="151" spans="1:26" s="28" customFormat="1" ht="21" customHeight="1" x14ac:dyDescent="0.25">
      <c r="A151" s="67">
        <v>3</v>
      </c>
      <c r="B151" s="16" t="s">
        <v>24</v>
      </c>
      <c r="C151" s="16" t="s">
        <v>84</v>
      </c>
      <c r="D151" s="153" t="s">
        <v>150</v>
      </c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5"/>
    </row>
    <row r="152" spans="1:26" s="28" customFormat="1" ht="22.5" customHeight="1" x14ac:dyDescent="0.25">
      <c r="A152" s="67">
        <v>4</v>
      </c>
      <c r="B152" s="16" t="s">
        <v>25</v>
      </c>
      <c r="C152" s="16" t="s">
        <v>93</v>
      </c>
      <c r="D152" s="283" t="s">
        <v>121</v>
      </c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</row>
    <row r="153" spans="1:26" s="28" customFormat="1" ht="6.75" customHeight="1" x14ac:dyDescent="0.25">
      <c r="A153" s="68"/>
      <c r="B153"/>
      <c r="C153"/>
      <c r="D153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</row>
    <row r="154" spans="1:26" s="28" customFormat="1" ht="22.5" customHeight="1" x14ac:dyDescent="0.25">
      <c r="A154" s="239" t="s">
        <v>78</v>
      </c>
      <c r="B154" s="239"/>
      <c r="C154" s="239"/>
      <c r="D154" s="239"/>
      <c r="E154" s="239"/>
      <c r="F154" s="239"/>
      <c r="G154" s="239"/>
      <c r="H154" s="239"/>
      <c r="I154" s="239"/>
      <c r="J154" s="239"/>
      <c r="K154" s="239"/>
      <c r="L154" s="239"/>
      <c r="M154" s="239"/>
      <c r="N154" s="239"/>
      <c r="O154" s="239"/>
      <c r="P154" s="239"/>
      <c r="Q154" s="239"/>
      <c r="R154" s="239"/>
      <c r="S154" s="37"/>
      <c r="T154" s="37"/>
      <c r="U154" s="37"/>
      <c r="V154" s="37"/>
      <c r="W154" s="37"/>
      <c r="X154" s="37"/>
      <c r="Y154" s="37"/>
      <c r="Z154" s="37"/>
    </row>
    <row r="155" spans="1:26" s="28" customFormat="1" ht="45.75" customHeight="1" x14ac:dyDescent="0.25">
      <c r="A155" s="241" t="s">
        <v>146</v>
      </c>
      <c r="B155" s="241"/>
      <c r="C155" s="241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241"/>
      <c r="O155" s="241"/>
      <c r="P155" s="241"/>
      <c r="Q155" s="241"/>
      <c r="R155" s="241"/>
      <c r="S155" s="241"/>
      <c r="T155" s="241"/>
      <c r="U155" s="241"/>
      <c r="V155" s="241"/>
      <c r="W155" s="241"/>
      <c r="X155" s="241"/>
      <c r="Y155" s="241"/>
      <c r="Z155" s="241"/>
    </row>
    <row r="156" spans="1:26" ht="9" customHeight="1" x14ac:dyDescent="0.25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</row>
    <row r="157" spans="1:26" ht="15.75" x14ac:dyDescent="0.25">
      <c r="B157" s="37" t="s">
        <v>54</v>
      </c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</row>
    <row r="158" spans="1:26" ht="7.5" customHeight="1" x14ac:dyDescent="0.25">
      <c r="A158" s="45"/>
      <c r="B158" s="46"/>
    </row>
    <row r="159" spans="1:26" ht="15.75" x14ac:dyDescent="0.25">
      <c r="B159" s="127" t="s">
        <v>140</v>
      </c>
    </row>
    <row r="160" spans="1:26" ht="15.75" x14ac:dyDescent="0.25">
      <c r="B160" s="3"/>
    </row>
    <row r="161" spans="2:24" ht="32.25" customHeight="1" x14ac:dyDescent="0.25">
      <c r="B161" s="175" t="s">
        <v>71</v>
      </c>
      <c r="C161" s="175"/>
      <c r="D161" s="175"/>
      <c r="E161" s="175"/>
      <c r="F161" s="175"/>
      <c r="G161" s="175"/>
      <c r="H161" s="175"/>
      <c r="I161" s="175"/>
      <c r="J161" s="175"/>
      <c r="K161" s="175"/>
      <c r="L161" s="236"/>
      <c r="M161" s="236"/>
      <c r="N161" s="236"/>
      <c r="O161" s="236"/>
      <c r="P161" s="162"/>
      <c r="Q161" s="162"/>
      <c r="R161" s="162"/>
      <c r="S161" s="162"/>
      <c r="V161" s="234" t="s">
        <v>80</v>
      </c>
      <c r="W161" s="234"/>
      <c r="X161" s="234"/>
    </row>
    <row r="162" spans="2:24" ht="15" customHeight="1" x14ac:dyDescent="0.25">
      <c r="L162" s="238"/>
      <c r="M162" s="238"/>
      <c r="N162" s="238"/>
      <c r="O162" s="238"/>
      <c r="P162" s="164" t="s">
        <v>17</v>
      </c>
      <c r="Q162" s="164"/>
      <c r="R162" s="164"/>
      <c r="S162" s="164"/>
      <c r="V162" s="240" t="s">
        <v>81</v>
      </c>
      <c r="W162" s="240"/>
      <c r="X162" s="240"/>
    </row>
    <row r="163" spans="2:24" ht="15" customHeight="1" x14ac:dyDescent="0.25">
      <c r="L163" s="57"/>
      <c r="M163" s="57"/>
      <c r="N163" s="57"/>
      <c r="O163" s="57"/>
      <c r="P163" s="57"/>
      <c r="Q163" s="57"/>
      <c r="R163" s="57"/>
      <c r="S163" s="57"/>
      <c r="V163" s="70"/>
      <c r="W163" s="28"/>
      <c r="X163" s="28"/>
    </row>
    <row r="164" spans="2:24" ht="33" customHeight="1" x14ac:dyDescent="0.25">
      <c r="B164" s="235" t="s">
        <v>95</v>
      </c>
      <c r="C164" s="235"/>
      <c r="D164" s="235"/>
      <c r="E164" s="235"/>
      <c r="F164" s="235"/>
      <c r="G164" s="235"/>
      <c r="H164" s="235"/>
      <c r="I164" s="235"/>
      <c r="J164" s="235"/>
      <c r="K164" s="235"/>
      <c r="L164" s="236"/>
      <c r="M164" s="236"/>
      <c r="N164" s="236"/>
      <c r="O164" s="236"/>
      <c r="P164" s="162"/>
      <c r="Q164" s="162"/>
      <c r="R164" s="162"/>
      <c r="S164" s="162"/>
      <c r="V164" s="234" t="s">
        <v>94</v>
      </c>
      <c r="W164" s="234"/>
      <c r="X164" s="234"/>
    </row>
    <row r="165" spans="2:24" ht="15.75" customHeight="1" x14ac:dyDescent="0.25">
      <c r="L165" s="238"/>
      <c r="M165" s="238"/>
      <c r="N165" s="238"/>
      <c r="O165" s="238"/>
      <c r="P165" s="164" t="s">
        <v>17</v>
      </c>
      <c r="Q165" s="164"/>
      <c r="R165" s="164"/>
      <c r="S165" s="164"/>
      <c r="V165" s="237" t="s">
        <v>67</v>
      </c>
      <c r="W165" s="237"/>
      <c r="X165" s="237"/>
    </row>
  </sheetData>
  <mergeCells count="403">
    <mergeCell ref="B120:E120"/>
    <mergeCell ref="K120:L120"/>
    <mergeCell ref="O120:P120"/>
    <mergeCell ref="Q120:R120"/>
    <mergeCell ref="S120:T120"/>
    <mergeCell ref="D138:Z138"/>
    <mergeCell ref="B81:H81"/>
    <mergeCell ref="K81:L81"/>
    <mergeCell ref="O81:P81"/>
    <mergeCell ref="Q81:R81"/>
    <mergeCell ref="S81:T81"/>
    <mergeCell ref="B84:H84"/>
    <mergeCell ref="K84:L84"/>
    <mergeCell ref="O84:P84"/>
    <mergeCell ref="Q84:R84"/>
    <mergeCell ref="K116:L116"/>
    <mergeCell ref="O116:P116"/>
    <mergeCell ref="Q116:R116"/>
    <mergeCell ref="O109:P109"/>
    <mergeCell ref="O110:P110"/>
    <mergeCell ref="K111:L111"/>
    <mergeCell ref="S84:T84"/>
    <mergeCell ref="S112:T112"/>
    <mergeCell ref="B116:E116"/>
    <mergeCell ref="Q108:R108"/>
    <mergeCell ref="S108:T108"/>
    <mergeCell ref="O112:P112"/>
    <mergeCell ref="K105:L105"/>
    <mergeCell ref="O105:P105"/>
    <mergeCell ref="Q128:R128"/>
    <mergeCell ref="S129:T129"/>
    <mergeCell ref="B126:H126"/>
    <mergeCell ref="K126:L126"/>
    <mergeCell ref="O126:P126"/>
    <mergeCell ref="Q126:R126"/>
    <mergeCell ref="S116:T116"/>
    <mergeCell ref="B105:E105"/>
    <mergeCell ref="S105:T105"/>
    <mergeCell ref="B108:E108"/>
    <mergeCell ref="K108:L108"/>
    <mergeCell ref="O108:P108"/>
    <mergeCell ref="B128:H128"/>
    <mergeCell ref="K128:L128"/>
    <mergeCell ref="O128:P128"/>
    <mergeCell ref="S126:T126"/>
    <mergeCell ref="O127:P127"/>
    <mergeCell ref="K112:L112"/>
    <mergeCell ref="Q112:R112"/>
    <mergeCell ref="Q105:R105"/>
    <mergeCell ref="B112:E112"/>
    <mergeCell ref="B140:Z140"/>
    <mergeCell ref="B148:Z148"/>
    <mergeCell ref="D143:Z143"/>
    <mergeCell ref="O130:P130"/>
    <mergeCell ref="Q130:R130"/>
    <mergeCell ref="Q127:R127"/>
    <mergeCell ref="S127:T127"/>
    <mergeCell ref="K127:L127"/>
    <mergeCell ref="B125:E125"/>
    <mergeCell ref="K125:L125"/>
    <mergeCell ref="S128:T128"/>
    <mergeCell ref="K129:L129"/>
    <mergeCell ref="O129:P129"/>
    <mergeCell ref="D137:Z137"/>
    <mergeCell ref="A132:R132"/>
    <mergeCell ref="B136:Z136"/>
    <mergeCell ref="Q129:R129"/>
    <mergeCell ref="S130:T130"/>
    <mergeCell ref="B130:E130"/>
    <mergeCell ref="K130:L130"/>
    <mergeCell ref="B129:E129"/>
    <mergeCell ref="K89:L89"/>
    <mergeCell ref="O89:P89"/>
    <mergeCell ref="Q89:R89"/>
    <mergeCell ref="S89:T89"/>
    <mergeCell ref="O122:P122"/>
    <mergeCell ref="Q122:R122"/>
    <mergeCell ref="S122:T122"/>
    <mergeCell ref="D152:Z152"/>
    <mergeCell ref="B123:E123"/>
    <mergeCell ref="K123:L123"/>
    <mergeCell ref="O123:P123"/>
    <mergeCell ref="Q123:R123"/>
    <mergeCell ref="S123:T123"/>
    <mergeCell ref="B124:H124"/>
    <mergeCell ref="K124:L124"/>
    <mergeCell ref="O124:P124"/>
    <mergeCell ref="Q124:R124"/>
    <mergeCell ref="D149:Z149"/>
    <mergeCell ref="B145:Z145"/>
    <mergeCell ref="D144:Z144"/>
    <mergeCell ref="D142:Z142"/>
    <mergeCell ref="Q125:R125"/>
    <mergeCell ref="S125:T125"/>
    <mergeCell ref="B127:E127"/>
    <mergeCell ref="B86:H86"/>
    <mergeCell ref="K86:L86"/>
    <mergeCell ref="O86:P86"/>
    <mergeCell ref="Q86:R86"/>
    <mergeCell ref="S86:T86"/>
    <mergeCell ref="B88:E88"/>
    <mergeCell ref="K88:L88"/>
    <mergeCell ref="O88:P88"/>
    <mergeCell ref="Q88:R88"/>
    <mergeCell ref="S88:T88"/>
    <mergeCell ref="B83:H83"/>
    <mergeCell ref="K83:L83"/>
    <mergeCell ref="O83:P83"/>
    <mergeCell ref="Q83:R83"/>
    <mergeCell ref="S83:T83"/>
    <mergeCell ref="B85:E85"/>
    <mergeCell ref="K85:L85"/>
    <mergeCell ref="O85:P85"/>
    <mergeCell ref="Q85:R85"/>
    <mergeCell ref="S85:T85"/>
    <mergeCell ref="K76:L76"/>
    <mergeCell ref="S79:T79"/>
    <mergeCell ref="B80:H80"/>
    <mergeCell ref="K80:L80"/>
    <mergeCell ref="O80:P80"/>
    <mergeCell ref="Q80:R80"/>
    <mergeCell ref="S80:T80"/>
    <mergeCell ref="B82:E82"/>
    <mergeCell ref="K82:L82"/>
    <mergeCell ref="O82:P82"/>
    <mergeCell ref="Q82:R82"/>
    <mergeCell ref="S82:T82"/>
    <mergeCell ref="X14:Y14"/>
    <mergeCell ref="I18:V18"/>
    <mergeCell ref="L20:O20"/>
    <mergeCell ref="X18:Y18"/>
    <mergeCell ref="X20:Y20"/>
    <mergeCell ref="S49:T49"/>
    <mergeCell ref="S50:T50"/>
    <mergeCell ref="C36:W36"/>
    <mergeCell ref="B14:C14"/>
    <mergeCell ref="B17:C17"/>
    <mergeCell ref="B20:C20"/>
    <mergeCell ref="E20:I20"/>
    <mergeCell ref="I14:V14"/>
    <mergeCell ref="I17:V17"/>
    <mergeCell ref="C26:W26"/>
    <mergeCell ref="X15:Y15"/>
    <mergeCell ref="L21:O21"/>
    <mergeCell ref="X21:Y21"/>
    <mergeCell ref="B21:C21"/>
    <mergeCell ref="O67:P67"/>
    <mergeCell ref="B15:C15"/>
    <mergeCell ref="E21:I21"/>
    <mergeCell ref="S67:T67"/>
    <mergeCell ref="S66:T66"/>
    <mergeCell ref="Q64:R64"/>
    <mergeCell ref="Q21:V21"/>
    <mergeCell ref="C59:W59"/>
    <mergeCell ref="O65:P65"/>
    <mergeCell ref="B66:E66"/>
    <mergeCell ref="B65:E65"/>
    <mergeCell ref="S64:T64"/>
    <mergeCell ref="K104:L104"/>
    <mergeCell ref="S104:T104"/>
    <mergeCell ref="X17:Y17"/>
    <mergeCell ref="K113:L113"/>
    <mergeCell ref="S111:T111"/>
    <mergeCell ref="Q111:R111"/>
    <mergeCell ref="B110:H110"/>
    <mergeCell ref="B109:E109"/>
    <mergeCell ref="Q113:R113"/>
    <mergeCell ref="Q109:R109"/>
    <mergeCell ref="S110:T110"/>
    <mergeCell ref="S109:T109"/>
    <mergeCell ref="B68:E68"/>
    <mergeCell ref="O68:P68"/>
    <mergeCell ref="Q68:R68"/>
    <mergeCell ref="S68:T68"/>
    <mergeCell ref="B78:E78"/>
    <mergeCell ref="K78:L78"/>
    <mergeCell ref="O78:P78"/>
    <mergeCell ref="Q78:R78"/>
    <mergeCell ref="S78:T78"/>
    <mergeCell ref="B77:Z77"/>
    <mergeCell ref="Q69:R69"/>
    <mergeCell ref="B70:W70"/>
    <mergeCell ref="A43:A44"/>
    <mergeCell ref="B45:E45"/>
    <mergeCell ref="A63:A64"/>
    <mergeCell ref="I63:L63"/>
    <mergeCell ref="B50:E50"/>
    <mergeCell ref="B46:E46"/>
    <mergeCell ref="B51:W51"/>
    <mergeCell ref="U63:W63"/>
    <mergeCell ref="B63:E64"/>
    <mergeCell ref="B48:E48"/>
    <mergeCell ref="L165:O165"/>
    <mergeCell ref="K114:L114"/>
    <mergeCell ref="A154:R154"/>
    <mergeCell ref="B118:E118"/>
    <mergeCell ref="S118:T118"/>
    <mergeCell ref="Q118:R118"/>
    <mergeCell ref="K115:L115"/>
    <mergeCell ref="V162:X162"/>
    <mergeCell ref="A155:Z155"/>
    <mergeCell ref="O115:P115"/>
    <mergeCell ref="B115:E115"/>
    <mergeCell ref="L162:O162"/>
    <mergeCell ref="L161:O161"/>
    <mergeCell ref="Q114:R114"/>
    <mergeCell ref="Q117:R117"/>
    <mergeCell ref="B121:T121"/>
    <mergeCell ref="B122:E122"/>
    <mergeCell ref="K122:L122"/>
    <mergeCell ref="B114:H114"/>
    <mergeCell ref="D150:Z150"/>
    <mergeCell ref="D151:Z151"/>
    <mergeCell ref="O125:P125"/>
    <mergeCell ref="D146:Z146"/>
    <mergeCell ref="D141:Z141"/>
    <mergeCell ref="S76:T76"/>
    <mergeCell ref="B79:H79"/>
    <mergeCell ref="K79:L79"/>
    <mergeCell ref="O79:P79"/>
    <mergeCell ref="Q79:R79"/>
    <mergeCell ref="Q107:R107"/>
    <mergeCell ref="S102:T102"/>
    <mergeCell ref="B101:E101"/>
    <mergeCell ref="B102:E102"/>
    <mergeCell ref="K106:L106"/>
    <mergeCell ref="B91:E91"/>
    <mergeCell ref="S91:T91"/>
    <mergeCell ref="Q94:R94"/>
    <mergeCell ref="S94:T94"/>
    <mergeCell ref="O94:P94"/>
    <mergeCell ref="B92:H92"/>
    <mergeCell ref="K92:L92"/>
    <mergeCell ref="O92:P92"/>
    <mergeCell ref="O107:P107"/>
    <mergeCell ref="K107:L107"/>
    <mergeCell ref="O102:P102"/>
    <mergeCell ref="K102:L102"/>
    <mergeCell ref="O103:P103"/>
    <mergeCell ref="K101:L101"/>
    <mergeCell ref="K9:S9"/>
    <mergeCell ref="B23:Q23"/>
    <mergeCell ref="C25:W25"/>
    <mergeCell ref="B18:C18"/>
    <mergeCell ref="U43:W43"/>
    <mergeCell ref="O64:P64"/>
    <mergeCell ref="Q66:R66"/>
    <mergeCell ref="O48:P48"/>
    <mergeCell ref="C54:W54"/>
    <mergeCell ref="C34:W34"/>
    <mergeCell ref="C35:W35"/>
    <mergeCell ref="B43:E44"/>
    <mergeCell ref="O47:P47"/>
    <mergeCell ref="C38:W38"/>
    <mergeCell ref="B49:E49"/>
    <mergeCell ref="O49:P49"/>
    <mergeCell ref="Q49:R49"/>
    <mergeCell ref="Q48:R48"/>
    <mergeCell ref="Q46:R46"/>
    <mergeCell ref="O63:T63"/>
    <mergeCell ref="S48:T48"/>
    <mergeCell ref="C37:W37"/>
    <mergeCell ref="I43:L43"/>
    <mergeCell ref="B69:E69"/>
    <mergeCell ref="S47:T47"/>
    <mergeCell ref="Q50:R50"/>
    <mergeCell ref="O50:P50"/>
    <mergeCell ref="B47:E47"/>
    <mergeCell ref="O43:T43"/>
    <mergeCell ref="S46:T46"/>
    <mergeCell ref="Q45:R45"/>
    <mergeCell ref="O69:P69"/>
    <mergeCell ref="S69:T69"/>
    <mergeCell ref="O44:P44"/>
    <mergeCell ref="O45:P45"/>
    <mergeCell ref="O46:P46"/>
    <mergeCell ref="K74:L75"/>
    <mergeCell ref="P161:S161"/>
    <mergeCell ref="B119:E119"/>
    <mergeCell ref="S44:T44"/>
    <mergeCell ref="S45:T45"/>
    <mergeCell ref="Q106:R106"/>
    <mergeCell ref="O119:P119"/>
    <mergeCell ref="Q119:R119"/>
    <mergeCell ref="S119:T119"/>
    <mergeCell ref="S115:T115"/>
    <mergeCell ref="O75:P75"/>
    <mergeCell ref="Q44:R44"/>
    <mergeCell ref="Q47:R47"/>
    <mergeCell ref="O106:P106"/>
    <mergeCell ref="S106:T106"/>
    <mergeCell ref="O104:P104"/>
    <mergeCell ref="A73:R73"/>
    <mergeCell ref="A74:A75"/>
    <mergeCell ref="B74:G75"/>
    <mergeCell ref="I74:I75"/>
    <mergeCell ref="K103:L103"/>
    <mergeCell ref="C55:W55"/>
    <mergeCell ref="C56:W56"/>
    <mergeCell ref="C57:W57"/>
    <mergeCell ref="C58:W58"/>
    <mergeCell ref="D139:Z139"/>
    <mergeCell ref="B67:E67"/>
    <mergeCell ref="K109:L109"/>
    <mergeCell ref="K110:L110"/>
    <mergeCell ref="Q115:R115"/>
    <mergeCell ref="K91:L91"/>
    <mergeCell ref="X74:Z74"/>
    <mergeCell ref="K93:L93"/>
    <mergeCell ref="U74:W74"/>
    <mergeCell ref="Q76:R76"/>
    <mergeCell ref="O76:P76"/>
    <mergeCell ref="Q65:R65"/>
    <mergeCell ref="O66:P66"/>
    <mergeCell ref="S65:T65"/>
    <mergeCell ref="O74:T74"/>
    <mergeCell ref="Q67:R67"/>
    <mergeCell ref="B90:T90"/>
    <mergeCell ref="B76:G76"/>
    <mergeCell ref="Q75:R75"/>
    <mergeCell ref="S75:T75"/>
    <mergeCell ref="P165:S165"/>
    <mergeCell ref="D134:Z134"/>
    <mergeCell ref="D135:Z135"/>
    <mergeCell ref="D147:Z147"/>
    <mergeCell ref="Q91:R91"/>
    <mergeCell ref="O91:P91"/>
    <mergeCell ref="B111:H111"/>
    <mergeCell ref="O118:P118"/>
    <mergeCell ref="B117:E117"/>
    <mergeCell ref="B93:H93"/>
    <mergeCell ref="B161:K161"/>
    <mergeCell ref="V164:X164"/>
    <mergeCell ref="B164:K164"/>
    <mergeCell ref="O117:P117"/>
    <mergeCell ref="K117:L117"/>
    <mergeCell ref="K118:L118"/>
    <mergeCell ref="L164:O164"/>
    <mergeCell ref="K119:L119"/>
    <mergeCell ref="S117:T117"/>
    <mergeCell ref="V161:X161"/>
    <mergeCell ref="S124:T124"/>
    <mergeCell ref="V165:X165"/>
    <mergeCell ref="S114:T114"/>
    <mergeCell ref="O114:P114"/>
    <mergeCell ref="P164:S164"/>
    <mergeCell ref="O111:P111"/>
    <mergeCell ref="B107:H107"/>
    <mergeCell ref="B94:E94"/>
    <mergeCell ref="K94:L94"/>
    <mergeCell ref="B96:E96"/>
    <mergeCell ref="K96:L96"/>
    <mergeCell ref="B113:E113"/>
    <mergeCell ref="B104:H104"/>
    <mergeCell ref="B106:H106"/>
    <mergeCell ref="P162:S162"/>
    <mergeCell ref="S113:T113"/>
    <mergeCell ref="Q110:R110"/>
    <mergeCell ref="O113:P113"/>
    <mergeCell ref="Q103:R103"/>
    <mergeCell ref="Q102:R102"/>
    <mergeCell ref="Q101:R101"/>
    <mergeCell ref="B103:H103"/>
    <mergeCell ref="S101:T101"/>
    <mergeCell ref="B100:T100"/>
    <mergeCell ref="S103:T103"/>
    <mergeCell ref="S107:T107"/>
    <mergeCell ref="O101:P101"/>
    <mergeCell ref="Q104:R104"/>
    <mergeCell ref="K87:L87"/>
    <mergeCell ref="O87:P87"/>
    <mergeCell ref="Q87:R87"/>
    <mergeCell ref="S87:T87"/>
    <mergeCell ref="B87:H87"/>
    <mergeCell ref="O96:P96"/>
    <mergeCell ref="Q96:R96"/>
    <mergeCell ref="S96:T96"/>
    <mergeCell ref="B97:H97"/>
    <mergeCell ref="K97:L97"/>
    <mergeCell ref="O97:P97"/>
    <mergeCell ref="Q97:R97"/>
    <mergeCell ref="S97:T97"/>
    <mergeCell ref="O93:P93"/>
    <mergeCell ref="Q93:R93"/>
    <mergeCell ref="S93:T93"/>
    <mergeCell ref="B95:H95"/>
    <mergeCell ref="K95:L95"/>
    <mergeCell ref="O95:P95"/>
    <mergeCell ref="Q95:R95"/>
    <mergeCell ref="S95:T95"/>
    <mergeCell ref="S92:T92"/>
    <mergeCell ref="Q92:R92"/>
    <mergeCell ref="B89:H89"/>
    <mergeCell ref="B99:E99"/>
    <mergeCell ref="K99:L99"/>
    <mergeCell ref="O99:P99"/>
    <mergeCell ref="Q99:R99"/>
    <mergeCell ref="S99:T99"/>
    <mergeCell ref="B98:E98"/>
    <mergeCell ref="K98:L98"/>
    <mergeCell ref="O98:P98"/>
    <mergeCell ref="Q98:R98"/>
    <mergeCell ref="S98:T98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scale="64" orientation="landscape" verticalDpi="0" r:id="rId1"/>
  <rowBreaks count="4" manualBreakCount="4">
    <brk id="41" min="2" max="25" man="1"/>
    <brk id="70" max="25" man="1"/>
    <brk id="89" max="25" man="1"/>
    <brk id="114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1216011</vt:lpstr>
      <vt:lpstr>'1216011'!Область_друку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2025-01-29T09:50:05Z</cp:lastPrinted>
  <dcterms:created xsi:type="dcterms:W3CDTF">2019-01-14T08:15:45Z</dcterms:created>
  <dcterms:modified xsi:type="dcterms:W3CDTF">2025-03-21T10:18:10Z</dcterms:modified>
</cp:coreProperties>
</file>