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M-18\Pochta\2025\березень\1303\Звіти по паспортах культура\"/>
    </mc:Choice>
  </mc:AlternateContent>
  <bookViews>
    <workbookView xWindow="0" yWindow="0" windowWidth="28800" windowHeight="11970"/>
  </bookViews>
  <sheets>
    <sheet name="1014030" sheetId="1" r:id="rId1"/>
  </sheets>
  <definedNames>
    <definedName name="_xlnm.Print_Area" localSheetId="0">'1014030'!$A$1:$M$114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 l="1"/>
  <c r="L10" i="1"/>
  <c r="F33" i="1"/>
  <c r="F48" i="1" s="1"/>
  <c r="F46" i="1" s="1"/>
  <c r="G33" i="1"/>
  <c r="G48" i="1" s="1"/>
  <c r="G46" i="1" s="1"/>
  <c r="H33" i="1"/>
  <c r="H48" i="1" s="1"/>
  <c r="I33" i="1"/>
  <c r="I48" i="1" s="1"/>
  <c r="I46" i="1" s="1"/>
  <c r="E34" i="1"/>
  <c r="E33" i="1" s="1"/>
  <c r="E48" i="1" s="1"/>
  <c r="F34" i="1"/>
  <c r="G34" i="1"/>
  <c r="H34" i="1"/>
  <c r="J34" i="1" s="1"/>
  <c r="I34" i="1"/>
  <c r="L34" i="1" s="1"/>
  <c r="L33" i="1" s="1"/>
  <c r="L48" i="1" s="1"/>
  <c r="E47" i="1"/>
  <c r="E64" i="1" s="1"/>
  <c r="F47" i="1"/>
  <c r="L47" i="1" s="1"/>
  <c r="G47" i="1"/>
  <c r="H47" i="1"/>
  <c r="J47" i="1" s="1"/>
  <c r="M47" i="1" s="1"/>
  <c r="I47" i="1"/>
  <c r="E58" i="1"/>
  <c r="G58" i="1" s="1"/>
  <c r="H58" i="1"/>
  <c r="J58" i="1" s="1"/>
  <c r="G59" i="1"/>
  <c r="J59" i="1"/>
  <c r="G60" i="1"/>
  <c r="J60" i="1"/>
  <c r="G61" i="1"/>
  <c r="J61" i="1"/>
  <c r="G62" i="1"/>
  <c r="J62" i="1"/>
  <c r="L63" i="1"/>
  <c r="H64" i="1"/>
  <c r="I64" i="1"/>
  <c r="I80" i="1" s="1"/>
  <c r="J64" i="1"/>
  <c r="J80" i="1" s="1"/>
  <c r="G66" i="1"/>
  <c r="J66" i="1"/>
  <c r="K66" i="1"/>
  <c r="L66" i="1"/>
  <c r="M66" i="1"/>
  <c r="F67" i="1"/>
  <c r="G67" i="1" s="1"/>
  <c r="K67" i="1"/>
  <c r="G68" i="1"/>
  <c r="K68" i="1"/>
  <c r="G69" i="1"/>
  <c r="I69" i="1"/>
  <c r="L69" i="1" s="1"/>
  <c r="J69" i="1"/>
  <c r="M69" i="1" s="1"/>
  <c r="K69" i="1"/>
  <c r="F70" i="1"/>
  <c r="G70" i="1"/>
  <c r="I70" i="1"/>
  <c r="I68" i="1" s="1"/>
  <c r="J70" i="1"/>
  <c r="M70" i="1" s="1"/>
  <c r="K70" i="1"/>
  <c r="G71" i="1"/>
  <c r="J71" i="1"/>
  <c r="K71" i="1"/>
  <c r="L71" i="1"/>
  <c r="M71" i="1"/>
  <c r="G72" i="1"/>
  <c r="J72" i="1"/>
  <c r="M72" i="1" s="1"/>
  <c r="K72" i="1"/>
  <c r="L72" i="1"/>
  <c r="G73" i="1"/>
  <c r="J73" i="1"/>
  <c r="M73" i="1" s="1"/>
  <c r="K73" i="1"/>
  <c r="L73" i="1"/>
  <c r="G74" i="1"/>
  <c r="J74" i="1"/>
  <c r="K74" i="1"/>
  <c r="M74" i="1"/>
  <c r="G75" i="1"/>
  <c r="J75" i="1"/>
  <c r="M75" i="1" s="1"/>
  <c r="K75" i="1"/>
  <c r="L75" i="1"/>
  <c r="G79" i="1"/>
  <c r="J79" i="1"/>
  <c r="K79" i="1"/>
  <c r="M79" i="1"/>
  <c r="H80" i="1"/>
  <c r="E83" i="1"/>
  <c r="G83" i="1"/>
  <c r="H83" i="1"/>
  <c r="J83" i="1" s="1"/>
  <c r="M83" i="1" s="1"/>
  <c r="B91" i="1"/>
  <c r="B92" i="1"/>
  <c r="B94" i="1"/>
  <c r="D94" i="1"/>
  <c r="B95" i="1"/>
  <c r="D95" i="1"/>
  <c r="B96" i="1"/>
  <c r="D96" i="1"/>
  <c r="B98" i="1"/>
  <c r="D98" i="1"/>
  <c r="B99" i="1"/>
  <c r="D99" i="1"/>
  <c r="B101" i="1"/>
  <c r="D101" i="1"/>
  <c r="H78" i="1" l="1"/>
  <c r="H46" i="1"/>
  <c r="H63" i="1" s="1"/>
  <c r="E78" i="1"/>
  <c r="G78" i="1" s="1"/>
  <c r="E46" i="1"/>
  <c r="E63" i="1" s="1"/>
  <c r="G63" i="1" s="1"/>
  <c r="L46" i="1"/>
  <c r="J68" i="1"/>
  <c r="M68" i="1" s="1"/>
  <c r="L68" i="1"/>
  <c r="E80" i="1"/>
  <c r="K80" i="1"/>
  <c r="M34" i="1"/>
  <c r="M33" i="1" s="1"/>
  <c r="M48" i="1" s="1"/>
  <c r="M46" i="1" s="1"/>
  <c r="J33" i="1"/>
  <c r="J48" i="1" s="1"/>
  <c r="J46" i="1" s="1"/>
  <c r="K64" i="1"/>
  <c r="F64" i="1"/>
  <c r="F80" i="1" s="1"/>
  <c r="L80" i="1" s="1"/>
  <c r="K47" i="1"/>
  <c r="I67" i="1"/>
  <c r="K83" i="1"/>
  <c r="K34" i="1"/>
  <c r="K33" i="1" s="1"/>
  <c r="K48" i="1" s="1"/>
  <c r="K46" i="1" s="1"/>
  <c r="L70" i="1"/>
  <c r="L64" i="1" l="1"/>
  <c r="J63" i="1"/>
  <c r="M63" i="1" s="1"/>
  <c r="K63" i="1"/>
  <c r="J78" i="1"/>
  <c r="K78" i="1"/>
  <c r="M78" i="1" s="1"/>
  <c r="L67" i="1"/>
  <c r="J67" i="1"/>
  <c r="M67" i="1" s="1"/>
  <c r="G64" i="1"/>
  <c r="G80" i="1" l="1"/>
  <c r="M80" i="1" s="1"/>
  <c r="M64" i="1"/>
</calcChain>
</file>

<file path=xl/sharedStrings.xml><?xml version="1.0" encoding="utf-8"?>
<sst xmlns="http://schemas.openxmlformats.org/spreadsheetml/2006/main" count="190" uniqueCount="106">
  <si>
    <t>Олена ТИМЦЯСЬ</t>
  </si>
  <si>
    <t>Керівник самостійного структурного підрозділу з фінансово-економічних питань - головного розпорядника бюджетних коштів</t>
  </si>
  <si>
    <t>Артем РОМАСЮКОВ</t>
  </si>
  <si>
    <t>Керівник установи - головного розпорядника бюджетних коштів</t>
  </si>
  <si>
    <t>____________
* Зазначаються всі напрями використання бюджетних коштів, затверджені у паспорті бюджетної програми.
**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
*** Зазначаються пояснення щодо причин розбіжностей між фактичними та затвердженими результативними показниками.</t>
  </si>
  <si>
    <t>Видатки у звітному році здійснені відповідно до затверджених напрямів використання бюджетних коштів.</t>
  </si>
  <si>
    <t>10. Узагальнений висновок про виконання бюджетної програми.</t>
  </si>
  <si>
    <t>Результативні показники виконано</t>
  </si>
  <si>
    <t>9.3. Аналіз стану виконання результативних показників</t>
  </si>
  <si>
    <t>Зменьшення кількості масових заходів</t>
  </si>
  <si>
    <t>якості</t>
  </si>
  <si>
    <t>Закупівля проводилась без застосування процедури відповідно до особливостей. Договір укладався за найменшою ціновою пропозицією</t>
  </si>
  <si>
    <t xml:space="preserve">Відхилення  у зв'язку зі зменшенням касових витрат відсоткової ставки єдиного соціального внеску по працюючим інвалідам і за рахунок зменшення  касових витрат на комунальні послуги </t>
  </si>
  <si>
    <t>ефективності</t>
  </si>
  <si>
    <t>За рахунок придбання книг дорожчих по вартості</t>
  </si>
  <si>
    <t>За рахунок списання книг, придбаних у минулих періодах</t>
  </si>
  <si>
    <t>Зменшення кількості масових заходів</t>
  </si>
  <si>
    <t>продукту</t>
  </si>
  <si>
    <t>грн.</t>
  </si>
  <si>
    <t>Залишок коштів по загальному фонду утворився за рахунок зниженої відсоткової ставки єдиного соціального внеску по працюючим інвалідам і за рахунок зменшення використання  енергоносіїв</t>
  </si>
  <si>
    <t>затрат</t>
  </si>
  <si>
    <t>Пояснення щодо причин розбіжностей між фактичними та затвердженими результативними показниками</t>
  </si>
  <si>
    <t>Одиниця виміру</t>
  </si>
  <si>
    <t>Показники</t>
  </si>
  <si>
    <t>N з/п</t>
  </si>
  <si>
    <t>9.2. Пояснення щодо причин розбіжностей між фактичними та затвердженими результативними показниками***</t>
  </si>
  <si>
    <t>розрахунок</t>
  </si>
  <si>
    <t>%</t>
  </si>
  <si>
    <t>Динаміка збільшення кількості читачів в плановому періоді по відношенню до фактичного показника попереднього періоду</t>
  </si>
  <si>
    <t>Середні витрати на реалізацію громадських  проектів- переможців відповідно до Програми бюджетування за участі громадськості  Хмельницької міської територіальної громади на 2024-2026 роки</t>
  </si>
  <si>
    <t>Середні витрати на проведення поточного ремонту на заклад</t>
  </si>
  <si>
    <t>Середні затрати на обслуговування одного читача</t>
  </si>
  <si>
    <t>рішення сесії</t>
  </si>
  <si>
    <t>од.</t>
  </si>
  <si>
    <t>Кількість проектів-переможців відповідно до Програми бюджетування за участі громадськості міста Хмельницького на 2024-2026 роки</t>
  </si>
  <si>
    <t>Кількість закладів, в яких будуть проведені поточні ремонти</t>
  </si>
  <si>
    <t>мережа</t>
  </si>
  <si>
    <t>Кількість книговидач</t>
  </si>
  <si>
    <t>грн</t>
  </si>
  <si>
    <t>Списання бібліотечного фонду</t>
  </si>
  <si>
    <t>прим.</t>
  </si>
  <si>
    <t>Поповнення бібліотечного фонду</t>
  </si>
  <si>
    <t xml:space="preserve">Бібліотечний фонд </t>
  </si>
  <si>
    <t>осіб</t>
  </si>
  <si>
    <t>Число читачів</t>
  </si>
  <si>
    <t>кошторис</t>
  </si>
  <si>
    <t>Видатки на реалзацію громадських проєктів-переможців відповідно до Програми бюджетування за участі громадськості (Бюджет участі ) Хмельницької міської територіальної громади на 2024-2026 роки</t>
  </si>
  <si>
    <t>Видатки загального фонду на забезпечення діяльності бібліотек</t>
  </si>
  <si>
    <t>штатний розпис</t>
  </si>
  <si>
    <t>обслуговуючого та технічного персоналу</t>
  </si>
  <si>
    <t>робітників</t>
  </si>
  <si>
    <t>спеціалістів</t>
  </si>
  <si>
    <t>керівних працівників</t>
  </si>
  <si>
    <t>Кількість ставок всього, в т.ч.</t>
  </si>
  <si>
    <t>Кількість установ(бібліотек)</t>
  </si>
  <si>
    <t>усього</t>
  </si>
  <si>
    <t>спеціальний фонд</t>
  </si>
  <si>
    <t>загальний фонд</t>
  </si>
  <si>
    <t>Відхилення</t>
  </si>
  <si>
    <t>Фактичні результативні показники, досягнуті за рахунок касових видатків (наданих кредитів з бюджету)</t>
  </si>
  <si>
    <t>Затверджено у паспорті бюджетної програми</t>
  </si>
  <si>
    <t>Джерело інформації</t>
  </si>
  <si>
    <t>9.1. Аналіз показників бюджетної програми</t>
  </si>
  <si>
    <t>9. Результативні показники бюджетної програми та аналіз їх виконання</t>
  </si>
  <si>
    <t>Усього</t>
  </si>
  <si>
    <t>Програма бюджетування за участі громадськості (Бюджет участі ) міста Хмельницького на 2024-2026 роки</t>
  </si>
  <si>
    <t>Програма розвитку  Хмельницької міської територіальної громади  у сфері культури на 2021-2025 роки "Нова лінія культурних змін"</t>
  </si>
  <si>
    <t>Касові видатки (надані кредити з бюджету)</t>
  </si>
  <si>
    <t>Найменування місцевої/ регіональної програми</t>
  </si>
  <si>
    <t>гривень</t>
  </si>
  <si>
    <t>8. Видатки (надані кредити з бюджету) на реалізацію місцевих/регіональних програм, які виконуються в межах бюджетної програми</t>
  </si>
  <si>
    <t xml:space="preserve"> Залишок коштів по загальному фонду утворився за рахунок зниженої відсоткової ставки єдиного соціального внеску по працюючим інвалідам і за рахунок зменшення використання  енергоносіїв</t>
  </si>
  <si>
    <t>Пояснення</t>
  </si>
  <si>
    <t>N
з/п</t>
  </si>
  <si>
    <t>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</si>
  <si>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Створення належних умов для діяльності та функціонування бібліотек</t>
  </si>
  <si>
    <t>Напрями використання бюджетних коштів*</t>
  </si>
  <si>
    <t>7.1. Аналіз розділу "Видатки (надані кредити з бюджету) та напрями використання бюджетних коштів за бюджетною програмою"</t>
  </si>
  <si>
    <t>7. Видатки (надані кредити з бюджету) та напрями використання бюджетних коштів за бюджетною програмою</t>
  </si>
  <si>
    <t>Забезпечення доступності  для громадян документів та інформації, створення умов для повного задоволення духовних потреб громадян, сприяння професійному та освітньому розвитку громадян, комплектування та зберігання бібліотечних фондів, їх облік, контроль за виконанням</t>
  </si>
  <si>
    <t>Завдання</t>
  </si>
  <si>
    <t>6. Завдання бюджетної програми</t>
  </si>
  <si>
    <t>Забезпечення прав громадян на бібліотечне обслуговування, загальну доступність до інформації та культурних цінностей, що збираються, зберігаються, надаються в тимчасове користування бібліотеками</t>
  </si>
  <si>
    <t>5. Мета бюджетної програми</t>
  </si>
  <si>
    <t>Цілеспрямована діяльність органів влади для вирішення суспільних проблем, досягнення й реалізації загальнозначущих цілей розвитку бібліотечної справи</t>
  </si>
  <si>
    <t>Ціль державної політики</t>
  </si>
  <si>
    <t>4. Цілі державної політики, на досягнення яких спрямовано реалізацію бюджетної програми</t>
  </si>
  <si>
    <t>(код бюджету)</t>
  </si>
  <si>
    <t>(найменування бюджетної програми згідно з Типовою програмною класифікацією видатків та кредитування місцевого бюджету)</t>
  </si>
  <si>
    <t>(код Функціональної класифікації видатків та кредитування бюджету)</t>
  </si>
  <si>
    <t>(код Типової програмної класифікації видатків та кредитування місцевого бюджету)</t>
  </si>
  <si>
    <t>(код Програмної класифікації видатків та кредитування місцевого бюджету)</t>
  </si>
  <si>
    <t>2256400000</t>
  </si>
  <si>
    <t>Забезпечення діяльності бібліотек</t>
  </si>
  <si>
    <t>0824</t>
  </si>
  <si>
    <t>3.</t>
  </si>
  <si>
    <t>(код за ЄДРПОУ)</t>
  </si>
  <si>
    <t>(найменування відповідального виконавця)</t>
  </si>
  <si>
    <t>2.</t>
  </si>
  <si>
    <t>(найменування головного розпорядника коштів місцевого бюджету)</t>
  </si>
  <si>
    <t>02231293</t>
  </si>
  <si>
    <t>Управління культури і туризму Хмельницької міської ради</t>
  </si>
  <si>
    <t>1.</t>
  </si>
  <si>
    <t>про виконання паспорта бюджетної програми місцевого бюджету на 01.01.2025 року</t>
  </si>
  <si>
    <t>Звіт</t>
  </si>
  <si>
    <t>ЗАТВЕРДЖЕНО
Наказ Міністерства фінансів України 26 серпня 2014 року № 836
(у редакції наказу Міністерства фінансів України від  01 листопада 2022 року № 359)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</si>
</sst>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 _₴"/>
  </numFmts>
  <fonts count="13" x14ac:knownFonts="1">
    <font>
      <sz val="11"/>
      <color theme="1"/>
      <name val="Calibri"/>
      <family val="2"/>
      <charset val="204"/>
      <scheme val="minor"/>
    </font>
    <font>
      <sz val="12"/>
      <color theme="1"/>
      <name val="Calibri"/>
      <family val="2"/>
      <charset val="204"/>
      <scheme val="minor"/>
    </font>
    <font>
      <sz val="8"/>
      <color rgb="FF000000"/>
      <name val="Times New Roman"/>
      <family val="1"/>
      <charset val="204"/>
    </font>
    <font>
      <b/>
      <sz val="12"/>
      <color rgb="FF000000"/>
      <name val="Times New Roman"/>
      <family val="1"/>
      <charset val="204"/>
    </font>
    <font>
      <b/>
      <sz val="12"/>
      <color theme="1"/>
      <name val="Times New Roman"/>
      <family val="1"/>
      <charset val="204"/>
    </font>
    <font>
      <sz val="12"/>
      <color theme="1"/>
      <name val="Times New Roman"/>
      <family val="1"/>
      <charset val="204"/>
    </font>
    <font>
      <sz val="12"/>
      <color rgb="FF000000"/>
      <name val="Times New Roman"/>
      <family val="1"/>
      <charset val="204"/>
    </font>
    <font>
      <sz val="11"/>
      <name val="Calibri"/>
      <family val="2"/>
      <charset val="204"/>
    </font>
    <font>
      <b/>
      <sz val="11"/>
      <name val="Calibri"/>
      <family val="2"/>
      <charset val="204"/>
    </font>
    <font>
      <sz val="12"/>
      <name val="Times New Roman"/>
      <family val="1"/>
      <charset val="204"/>
    </font>
    <font>
      <sz val="8"/>
      <color theme="1"/>
      <name val="Calibri"/>
      <family val="2"/>
      <charset val="204"/>
      <scheme val="minor"/>
    </font>
    <font>
      <sz val="8"/>
      <color theme="1"/>
      <name val="Times New Roman"/>
      <family val="1"/>
      <charset val="204"/>
    </font>
    <font>
      <b/>
      <sz val="8"/>
      <color rgb="FF000000"/>
      <name val="Times New Roman"/>
      <family val="1"/>
      <charset val="204"/>
    </font>
  </fonts>
  <fills count="3">
    <fill>
      <patternFill patternType="none"/>
    </fill>
    <fill>
      <patternFill patternType="gray125"/>
    </fill>
    <fill>
      <patternFill patternType="solid">
        <fgColor theme="0"/>
        <bgColor indexed="64"/>
      </patternFill>
    </fill>
  </fills>
  <borders count="19">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16">
    <xf numFmtId="0" fontId="0" fillId="0" borderId="0" xfId="0"/>
    <xf numFmtId="0" fontId="1" fillId="2" borderId="0" xfId="0" applyFont="1" applyFill="1"/>
    <xf numFmtId="0" fontId="2" fillId="2" borderId="0" xfId="0" applyFont="1" applyFill="1" applyBorder="1" applyAlignment="1">
      <alignment horizontal="center" vertical="top" wrapText="1"/>
    </xf>
    <xf numFmtId="0" fontId="3" fillId="2" borderId="0" xfId="0" applyFont="1" applyFill="1" applyAlignment="1">
      <alignment horizontal="left" vertical="center" wrapText="1"/>
    </xf>
    <xf numFmtId="0" fontId="4" fillId="2" borderId="0" xfId="0" applyFont="1" applyFill="1" applyBorder="1" applyAlignment="1">
      <alignment horizontal="left" vertical="center"/>
    </xf>
    <xf numFmtId="0" fontId="1" fillId="2" borderId="1" xfId="0" applyFont="1" applyFill="1" applyBorder="1" applyAlignment="1">
      <alignment horizontal="center"/>
    </xf>
    <xf numFmtId="0" fontId="3" fillId="2" borderId="0" xfId="0" applyFont="1" applyFill="1" applyAlignment="1">
      <alignment horizontal="left" vertical="center" wrapText="1"/>
    </xf>
    <xf numFmtId="0" fontId="2" fillId="2" borderId="0" xfId="0" applyFont="1" applyFill="1" applyAlignment="1">
      <alignment vertical="top"/>
    </xf>
    <xf numFmtId="0" fontId="5" fillId="2" borderId="0" xfId="0" applyFont="1" applyFill="1"/>
    <xf numFmtId="0" fontId="0" fillId="2" borderId="0" xfId="0" applyFont="1" applyFill="1" applyAlignment="1"/>
    <xf numFmtId="0" fontId="2" fillId="2" borderId="0" xfId="0" applyFont="1" applyFill="1" applyAlignment="1">
      <alignment horizontal="left" vertical="top"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0" xfId="0" applyFont="1" applyFill="1" applyAlignment="1">
      <alignment vertical="center"/>
    </xf>
    <xf numFmtId="0" fontId="6" fillId="2" borderId="0" xfId="0" applyFont="1" applyFill="1"/>
    <xf numFmtId="0" fontId="0" fillId="2" borderId="0" xfId="0" applyFont="1" applyFill="1" applyAlignment="1"/>
    <xf numFmtId="0" fontId="7" fillId="2" borderId="2" xfId="0" applyFont="1" applyFill="1" applyBorder="1" applyAlignment="1">
      <alignment horizontal="left"/>
    </xf>
    <xf numFmtId="0" fontId="7" fillId="2" borderId="3" xfId="0" applyFont="1" applyFill="1" applyBorder="1" applyAlignment="1">
      <alignment horizontal="left"/>
    </xf>
    <xf numFmtId="0" fontId="6" fillId="2" borderId="4"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0" xfId="0" applyFont="1" applyFill="1" applyAlignment="1">
      <alignment horizontal="center" vertical="center" wrapText="1"/>
    </xf>
    <xf numFmtId="0" fontId="7" fillId="2" borderId="5" xfId="0" applyFont="1" applyFill="1" applyBorder="1" applyAlignment="1">
      <alignment horizontal="left"/>
    </xf>
    <xf numFmtId="0" fontId="7" fillId="2" borderId="6" xfId="0" applyFont="1" applyFill="1" applyBorder="1" applyAlignment="1">
      <alignment horizontal="left"/>
    </xf>
    <xf numFmtId="0" fontId="6" fillId="2" borderId="7" xfId="0" applyFont="1" applyFill="1" applyBorder="1" applyAlignment="1">
      <alignment horizontal="left" vertical="center" wrapText="1"/>
    </xf>
    <xf numFmtId="0" fontId="6" fillId="2" borderId="8" xfId="0" applyFont="1" applyFill="1" applyBorder="1" applyAlignment="1">
      <alignment horizontal="center" vertical="center" wrapText="1"/>
    </xf>
    <xf numFmtId="0" fontId="7" fillId="2" borderId="5" xfId="0" applyFont="1" applyFill="1" applyBorder="1" applyAlignment="1"/>
    <xf numFmtId="0" fontId="7" fillId="2" borderId="6" xfId="0" applyFont="1" applyFill="1" applyBorder="1" applyAlignment="1"/>
    <xf numFmtId="0" fontId="6" fillId="2" borderId="7" xfId="0" applyFont="1" applyFill="1" applyBorder="1" applyAlignment="1">
      <alignment vertical="center" wrapText="1"/>
    </xf>
    <xf numFmtId="0" fontId="8" fillId="2" borderId="5" xfId="0" applyFont="1" applyFill="1" applyBorder="1"/>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6" fillId="2" borderId="5" xfId="0" applyFont="1" applyFill="1" applyBorder="1" applyAlignment="1">
      <alignment horizontal="left" vertical="center" wrapText="1"/>
    </xf>
    <xf numFmtId="0" fontId="7" fillId="2" borderId="5" xfId="0" applyFont="1" applyFill="1" applyBorder="1"/>
    <xf numFmtId="0" fontId="7" fillId="2" borderId="6" xfId="0" applyFont="1" applyFill="1" applyBorder="1"/>
    <xf numFmtId="0" fontId="6" fillId="2" borderId="7" xfId="0" applyFont="1" applyFill="1" applyBorder="1" applyAlignment="1">
      <alignment horizontal="center" vertical="center" wrapText="1"/>
    </xf>
    <xf numFmtId="0" fontId="7" fillId="2" borderId="9" xfId="0" applyFont="1" applyFill="1" applyBorder="1"/>
    <xf numFmtId="0" fontId="7" fillId="2" borderId="10" xfId="0" applyFont="1" applyFill="1" applyBorder="1"/>
    <xf numFmtId="0" fontId="7" fillId="2" borderId="11" xfId="0" applyFont="1" applyFill="1" applyBorder="1"/>
    <xf numFmtId="0" fontId="7" fillId="2" borderId="12" xfId="0" applyFont="1" applyFill="1" applyBorder="1"/>
    <xf numFmtId="0" fontId="7" fillId="2" borderId="13" xfId="0" applyFont="1" applyFill="1" applyBorder="1"/>
    <xf numFmtId="0" fontId="7" fillId="2" borderId="14" xfId="0" applyFont="1" applyFill="1" applyBorder="1"/>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 fillId="2" borderId="0" xfId="0" applyFont="1" applyFill="1" applyBorder="1"/>
    <xf numFmtId="164" fontId="6" fillId="2" borderId="0" xfId="0" applyNumberFormat="1"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164" fontId="6" fillId="2" borderId="17" xfId="0" applyNumberFormat="1"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7" xfId="0" applyFont="1" applyFill="1" applyBorder="1" applyAlignment="1">
      <alignment horizontal="left" vertical="center" wrapText="1"/>
    </xf>
    <xf numFmtId="0" fontId="6" fillId="2" borderId="1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1" fontId="6" fillId="2" borderId="17" xfId="0" applyNumberFormat="1" applyFont="1" applyFill="1" applyBorder="1" applyAlignment="1">
      <alignment horizontal="center" vertical="center" wrapText="1"/>
    </xf>
    <xf numFmtId="1" fontId="9" fillId="2" borderId="17" xfId="0" applyNumberFormat="1" applyFont="1" applyFill="1" applyBorder="1" applyAlignment="1">
      <alignment horizontal="center" vertical="center" wrapText="1"/>
    </xf>
    <xf numFmtId="165" fontId="5" fillId="2" borderId="17" xfId="0" applyNumberFormat="1" applyFont="1" applyFill="1" applyBorder="1" applyAlignment="1">
      <alignment vertical="center" wrapText="1"/>
    </xf>
    <xf numFmtId="0" fontId="6" fillId="2" borderId="17" xfId="0" applyNumberFormat="1" applyFont="1" applyFill="1" applyBorder="1" applyAlignment="1">
      <alignment horizontal="center" vertical="center" wrapText="1"/>
    </xf>
    <xf numFmtId="0" fontId="9" fillId="2" borderId="17" xfId="0" applyFont="1" applyFill="1" applyBorder="1" applyAlignment="1">
      <alignment vertical="center" wrapText="1"/>
    </xf>
    <xf numFmtId="0" fontId="6" fillId="2" borderId="17" xfId="0" applyFont="1" applyFill="1" applyBorder="1" applyAlignment="1">
      <alignment horizontal="left" vertical="center" wrapText="1"/>
    </xf>
    <xf numFmtId="0" fontId="6" fillId="2" borderId="17" xfId="0" applyFont="1" applyFill="1" applyBorder="1" applyAlignment="1">
      <alignment vertical="center" wrapText="1"/>
    </xf>
    <xf numFmtId="165" fontId="9" fillId="2" borderId="17" xfId="0" applyNumberFormat="1" applyFont="1" applyFill="1" applyBorder="1" applyAlignment="1">
      <alignment horizontal="center" vertical="center" wrapText="1"/>
    </xf>
    <xf numFmtId="2" fontId="6" fillId="2" borderId="17" xfId="0" applyNumberFormat="1" applyFont="1" applyFill="1" applyBorder="1" applyAlignment="1">
      <alignment horizontal="center" vertical="center" wrapText="1"/>
    </xf>
    <xf numFmtId="0" fontId="5" fillId="2" borderId="17" xfId="0" applyFont="1" applyFill="1" applyBorder="1" applyAlignment="1">
      <alignment vertical="center" wrapText="1"/>
    </xf>
    <xf numFmtId="0" fontId="3" fillId="2" borderId="17" xfId="0" applyFont="1" applyFill="1" applyBorder="1" applyAlignment="1">
      <alignment vertical="center" wrapText="1"/>
    </xf>
    <xf numFmtId="0" fontId="6" fillId="2" borderId="17" xfId="0" applyFont="1" applyFill="1" applyBorder="1" applyAlignment="1">
      <alignment horizontal="center" vertical="center" wrapText="1"/>
    </xf>
    <xf numFmtId="0" fontId="5" fillId="2" borderId="0" xfId="0" applyFont="1" applyFill="1" applyAlignment="1"/>
    <xf numFmtId="0" fontId="6" fillId="2" borderId="0" xfId="0" applyFont="1" applyFill="1" applyAlignment="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6" fillId="2" borderId="4" xfId="0" applyFont="1" applyFill="1" applyBorder="1" applyAlignment="1">
      <alignment horizontal="center" vertical="center" wrapText="1"/>
    </xf>
    <xf numFmtId="165" fontId="5" fillId="2" borderId="17" xfId="0" applyNumberFormat="1" applyFont="1" applyFill="1" applyBorder="1" applyAlignment="1">
      <alignment horizontal="center" vertical="center" wrapText="1"/>
    </xf>
    <xf numFmtId="0" fontId="6" fillId="2" borderId="0" xfId="0" applyFont="1" applyFill="1" applyAlignment="1">
      <alignment vertical="center" wrapText="1"/>
    </xf>
    <xf numFmtId="0" fontId="6" fillId="2" borderId="8"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5" fillId="2" borderId="4" xfId="0" applyFont="1" applyFill="1" applyBorder="1" applyAlignment="1">
      <alignment vertical="center" wrapText="1"/>
    </xf>
    <xf numFmtId="0" fontId="1" fillId="2" borderId="0" xfId="0" applyFont="1" applyFill="1" applyAlignment="1">
      <alignment wrapText="1"/>
    </xf>
    <xf numFmtId="0" fontId="5" fillId="2" borderId="0" xfId="0" applyFont="1" applyFill="1" applyAlignment="1">
      <alignment wrapText="1"/>
    </xf>
    <xf numFmtId="0" fontId="6" fillId="2" borderId="3" xfId="0" applyFont="1" applyFill="1" applyBorder="1" applyAlignment="1">
      <alignment horizontal="center" vertical="center" wrapText="1"/>
    </xf>
    <xf numFmtId="0" fontId="6" fillId="2" borderId="0" xfId="0" applyFont="1" applyFill="1" applyAlignment="1">
      <alignment vertical="center" wrapText="1"/>
    </xf>
    <xf numFmtId="0" fontId="10" fillId="2" borderId="0" xfId="0" applyFont="1" applyFill="1" applyAlignment="1"/>
    <xf numFmtId="0" fontId="10" fillId="2" borderId="18" xfId="0" applyFont="1" applyFill="1" applyBorder="1" applyAlignment="1"/>
    <xf numFmtId="0" fontId="11" fillId="2" borderId="18" xfId="0" applyFont="1" applyFill="1" applyBorder="1" applyAlignment="1">
      <alignment horizontal="center" vertical="top" wrapText="1"/>
    </xf>
    <xf numFmtId="0" fontId="10" fillId="2" borderId="18" xfId="0" applyFont="1" applyFill="1" applyBorder="1" applyAlignment="1">
      <alignment wrapText="1"/>
    </xf>
    <xf numFmtId="0" fontId="11" fillId="2" borderId="18" xfId="0" applyFont="1" applyFill="1" applyBorder="1" applyAlignment="1">
      <alignment horizontal="center" vertical="top" wrapText="1"/>
    </xf>
    <xf numFmtId="0" fontId="0" fillId="2" borderId="18" xfId="0" applyFill="1" applyBorder="1" applyAlignment="1">
      <alignment wrapText="1"/>
    </xf>
    <xf numFmtId="0" fontId="2" fillId="2" borderId="0" xfId="0" applyFont="1" applyFill="1" applyAlignment="1">
      <alignment horizontal="center" vertical="center"/>
    </xf>
    <xf numFmtId="0" fontId="0" fillId="2" borderId="0" xfId="0" applyFill="1" applyAlignment="1"/>
    <xf numFmtId="0" fontId="0" fillId="2" borderId="0" xfId="0" applyFill="1" applyAlignment="1">
      <alignment wrapText="1"/>
    </xf>
    <xf numFmtId="49" fontId="4" fillId="2" borderId="0" xfId="0" applyNumberFormat="1" applyFont="1" applyFill="1" applyBorder="1" applyAlignment="1">
      <alignment horizontal="center" wrapText="1"/>
    </xf>
    <xf numFmtId="0" fontId="1" fillId="2" borderId="0" xfId="0" applyFont="1" applyFill="1" applyBorder="1" applyAlignment="1">
      <alignment wrapText="1"/>
    </xf>
    <xf numFmtId="0" fontId="4" fillId="2" borderId="0" xfId="0" applyFont="1" applyFill="1" applyBorder="1" applyAlignment="1">
      <alignment horizontal="center" wrapText="1"/>
    </xf>
    <xf numFmtId="49" fontId="4" fillId="2" borderId="1" xfId="0" applyNumberFormat="1" applyFont="1" applyFill="1" applyBorder="1" applyAlignment="1">
      <alignment horizontal="center" wrapText="1"/>
    </xf>
    <xf numFmtId="0" fontId="0" fillId="2" borderId="0" xfId="0" applyFill="1" applyAlignment="1"/>
    <xf numFmtId="0" fontId="6" fillId="2" borderId="0" xfId="0" applyFont="1" applyFill="1" applyAlignment="1">
      <alignment horizontal="center" vertical="center"/>
    </xf>
    <xf numFmtId="0" fontId="10" fillId="2" borderId="0" xfId="0" applyFont="1" applyFill="1"/>
    <xf numFmtId="0" fontId="10" fillId="2" borderId="18" xfId="0" applyFont="1" applyFill="1" applyBorder="1" applyAlignment="1">
      <alignment horizontal="center"/>
    </xf>
    <xf numFmtId="0" fontId="11" fillId="2" borderId="18" xfId="0" applyFont="1" applyFill="1" applyBorder="1" applyAlignment="1">
      <alignment horizontal="center" vertical="top"/>
    </xf>
    <xf numFmtId="0" fontId="10" fillId="2" borderId="18" xfId="0" applyFont="1" applyFill="1" applyBorder="1" applyAlignment="1">
      <alignment vertical="top" wrapText="1"/>
    </xf>
    <xf numFmtId="0" fontId="12" fillId="2" borderId="0" xfId="0" applyFont="1" applyFill="1" applyAlignment="1">
      <alignment horizontal="center" vertical="center"/>
    </xf>
    <xf numFmtId="0" fontId="10" fillId="2" borderId="18" xfId="0" applyFont="1" applyFill="1" applyBorder="1" applyAlignment="1">
      <alignment horizontal="center" wrapText="1"/>
    </xf>
    <xf numFmtId="0" fontId="0" fillId="2" borderId="0" xfId="0" applyFill="1" applyAlignment="1">
      <alignment horizontal="center"/>
    </xf>
    <xf numFmtId="49" fontId="4" fillId="2" borderId="0" xfId="0" applyNumberFormat="1" applyFont="1" applyFill="1" applyBorder="1" applyAlignment="1">
      <alignment horizontal="center" vertical="top" wrapText="1"/>
    </xf>
    <xf numFmtId="0" fontId="0" fillId="2" borderId="0" xfId="0" applyFill="1" applyAlignment="1">
      <alignment vertical="center" wrapText="1"/>
    </xf>
    <xf numFmtId="0" fontId="0" fillId="2" borderId="0" xfId="0" applyFill="1" applyBorder="1" applyAlignment="1">
      <alignment vertical="center" wrapText="1"/>
    </xf>
    <xf numFmtId="0" fontId="4" fillId="2" borderId="0" xfId="0" applyFont="1" applyFill="1" applyBorder="1" applyAlignment="1">
      <alignment horizontal="center" vertical="center" wrapText="1"/>
    </xf>
    <xf numFmtId="0" fontId="3" fillId="2" borderId="0" xfId="0" applyFont="1" applyFill="1" applyAlignment="1">
      <alignment horizontal="center" vertical="center"/>
    </xf>
    <xf numFmtId="0" fontId="0" fillId="2" borderId="0" xfId="0" applyFont="1" applyFill="1" applyAlignment="1">
      <alignment horizontal="center" wrapText="1"/>
    </xf>
    <xf numFmtId="0" fontId="0" fillId="2" borderId="0" xfId="0" applyFill="1" applyAlignment="1">
      <alignment horizontal="center" vertical="center"/>
    </xf>
    <xf numFmtId="49" fontId="4" fillId="2" borderId="0" xfId="0" applyNumberFormat="1" applyFont="1" applyFill="1" applyBorder="1" applyAlignment="1">
      <alignment horizontal="center" vertical="center" wrapText="1"/>
    </xf>
    <xf numFmtId="0" fontId="3" fillId="2" borderId="0" xfId="0" applyFont="1" applyFill="1" applyAlignment="1">
      <alignment horizontal="center" vertical="center"/>
    </xf>
    <xf numFmtId="0" fontId="11" fillId="2" borderId="0" xfId="0" applyFont="1" applyFill="1" applyAlignment="1">
      <alignment horizontal="left" vertical="top"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C114"/>
  <sheetViews>
    <sheetView tabSelected="1" zoomScaleNormal="100" workbookViewId="0">
      <selection activeCell="E83" sqref="E83"/>
    </sheetView>
  </sheetViews>
  <sheetFormatPr defaultRowHeight="29.25" customHeight="1" x14ac:dyDescent="0.25"/>
  <cols>
    <col min="1" max="1" width="4.42578125" style="1" customWidth="1"/>
    <col min="2" max="2" width="14.140625" style="1" customWidth="1"/>
    <col min="3" max="3" width="9.140625" style="1"/>
    <col min="4" max="4" width="9.42578125" style="1" customWidth="1"/>
    <col min="5" max="5" width="12.7109375" style="1" customWidth="1"/>
    <col min="6" max="7" width="11.7109375" style="1" customWidth="1"/>
    <col min="8" max="8" width="13.7109375" style="1" customWidth="1"/>
    <col min="9" max="10" width="12.7109375" style="1" customWidth="1"/>
    <col min="11" max="11" width="13.5703125" style="1" customWidth="1"/>
    <col min="12" max="12" width="11.7109375" style="1" customWidth="1"/>
    <col min="13" max="13" width="13.5703125" style="1" customWidth="1"/>
    <col min="14" max="16384" width="9.140625" style="1"/>
  </cols>
  <sheetData>
    <row r="1" spans="1:13" ht="29.25" customHeight="1" x14ac:dyDescent="0.25">
      <c r="J1" s="115" t="s">
        <v>105</v>
      </c>
      <c r="K1" s="115"/>
      <c r="L1" s="115"/>
      <c r="M1" s="115"/>
    </row>
    <row r="2" spans="1:13" ht="29.25" customHeight="1" x14ac:dyDescent="0.25">
      <c r="J2" s="115"/>
      <c r="K2" s="115"/>
      <c r="L2" s="115"/>
      <c r="M2" s="115"/>
    </row>
    <row r="3" spans="1:13" ht="29.25" customHeight="1" x14ac:dyDescent="0.25">
      <c r="J3" s="115"/>
      <c r="K3" s="115"/>
      <c r="L3" s="115"/>
      <c r="M3" s="115"/>
    </row>
    <row r="4" spans="1:13" ht="29.25" customHeight="1" x14ac:dyDescent="0.25">
      <c r="J4" s="115"/>
      <c r="K4" s="115"/>
      <c r="L4" s="115"/>
      <c r="M4" s="115"/>
    </row>
    <row r="5" spans="1:13" ht="29.25" customHeight="1" x14ac:dyDescent="0.25">
      <c r="A5" s="114" t="s">
        <v>104</v>
      </c>
      <c r="B5" s="114"/>
      <c r="C5" s="114"/>
      <c r="D5" s="114"/>
      <c r="E5" s="114"/>
      <c r="F5" s="114"/>
      <c r="G5" s="114"/>
      <c r="H5" s="114"/>
      <c r="I5" s="114"/>
      <c r="J5" s="114"/>
      <c r="K5" s="114"/>
      <c r="L5" s="114"/>
      <c r="M5" s="114"/>
    </row>
    <row r="6" spans="1:13" ht="29.25" customHeight="1" x14ac:dyDescent="0.25">
      <c r="A6" s="114" t="s">
        <v>103</v>
      </c>
      <c r="B6" s="114"/>
      <c r="C6" s="114"/>
      <c r="D6" s="114"/>
      <c r="E6" s="114"/>
      <c r="F6" s="114"/>
      <c r="G6" s="114"/>
      <c r="H6" s="114"/>
      <c r="I6" s="114"/>
      <c r="J6" s="114"/>
      <c r="K6" s="114"/>
      <c r="L6" s="114"/>
      <c r="M6" s="114"/>
    </row>
    <row r="7" spans="1:13" ht="29.25" customHeight="1" x14ac:dyDescent="0.25">
      <c r="A7" s="110"/>
      <c r="B7" s="110"/>
      <c r="C7" s="110"/>
      <c r="D7" s="110"/>
      <c r="E7" s="110"/>
      <c r="F7" s="110"/>
      <c r="G7" s="110"/>
      <c r="H7" s="110"/>
      <c r="I7" s="110"/>
      <c r="J7" s="110"/>
      <c r="K7" s="110"/>
      <c r="L7" s="110"/>
      <c r="M7" s="110"/>
    </row>
    <row r="8" spans="1:13" ht="29.25" customHeight="1" x14ac:dyDescent="0.25">
      <c r="A8" s="98" t="s">
        <v>102</v>
      </c>
      <c r="B8" s="95">
        <v>1000000</v>
      </c>
      <c r="C8" s="111"/>
      <c r="D8" s="110"/>
      <c r="E8" s="109" t="s">
        <v>101</v>
      </c>
      <c r="F8" s="108"/>
      <c r="G8" s="108"/>
      <c r="H8" s="108"/>
      <c r="I8" s="107"/>
      <c r="J8" s="107"/>
      <c r="K8" s="107"/>
      <c r="L8" s="113" t="s">
        <v>100</v>
      </c>
      <c r="M8" s="112"/>
    </row>
    <row r="9" spans="1:13" s="99" customFormat="1" ht="29.25" customHeight="1" x14ac:dyDescent="0.2">
      <c r="A9" s="103"/>
      <c r="B9" s="86" t="s">
        <v>91</v>
      </c>
      <c r="C9" s="104"/>
      <c r="D9" s="103"/>
      <c r="E9" s="86" t="s">
        <v>99</v>
      </c>
      <c r="F9" s="102"/>
      <c r="G9" s="102"/>
      <c r="H9" s="102"/>
      <c r="I9" s="87"/>
      <c r="J9" s="87"/>
      <c r="K9" s="87"/>
      <c r="L9" s="101" t="s">
        <v>96</v>
      </c>
      <c r="M9" s="100"/>
    </row>
    <row r="10" spans="1:13" ht="29.25" customHeight="1" x14ac:dyDescent="0.25">
      <c r="A10" s="98" t="s">
        <v>98</v>
      </c>
      <c r="B10" s="95">
        <v>1000000</v>
      </c>
      <c r="C10" s="111"/>
      <c r="D10" s="110"/>
      <c r="E10" s="109" t="str">
        <f>E8</f>
        <v>Управління культури і туризму Хмельницької міської ради</v>
      </c>
      <c r="F10" s="108"/>
      <c r="G10" s="108"/>
      <c r="H10" s="108"/>
      <c r="I10" s="107"/>
      <c r="J10" s="107"/>
      <c r="K10" s="107"/>
      <c r="L10" s="106" t="str">
        <f>L8</f>
        <v>02231293</v>
      </c>
      <c r="M10" s="105"/>
    </row>
    <row r="11" spans="1:13" s="99" customFormat="1" ht="29.25" customHeight="1" x14ac:dyDescent="0.2">
      <c r="A11" s="103"/>
      <c r="B11" s="86" t="s">
        <v>91</v>
      </c>
      <c r="C11" s="104"/>
      <c r="D11" s="103"/>
      <c r="E11" s="86" t="s">
        <v>97</v>
      </c>
      <c r="F11" s="102"/>
      <c r="G11" s="102"/>
      <c r="H11" s="102"/>
      <c r="I11" s="87"/>
      <c r="J11" s="87"/>
      <c r="K11" s="87"/>
      <c r="L11" s="101" t="s">
        <v>96</v>
      </c>
      <c r="M11" s="100"/>
    </row>
    <row r="12" spans="1:13" s="91" customFormat="1" ht="29.25" customHeight="1" x14ac:dyDescent="0.25">
      <c r="A12" s="98" t="s">
        <v>95</v>
      </c>
      <c r="B12" s="95">
        <v>1014030</v>
      </c>
      <c r="C12" s="9"/>
      <c r="D12" s="95">
        <v>4030</v>
      </c>
      <c r="E12" s="97"/>
      <c r="F12" s="96" t="s">
        <v>94</v>
      </c>
      <c r="G12" s="95" t="s">
        <v>93</v>
      </c>
      <c r="H12" s="94"/>
      <c r="I12" s="92"/>
      <c r="J12" s="92"/>
      <c r="K12" s="92"/>
      <c r="L12" s="93" t="s">
        <v>92</v>
      </c>
      <c r="M12" s="92"/>
    </row>
    <row r="13" spans="1:13" s="84" customFormat="1" ht="29.25" customHeight="1" x14ac:dyDescent="0.25">
      <c r="A13" s="90"/>
      <c r="B13" s="86" t="s">
        <v>91</v>
      </c>
      <c r="C13" s="87"/>
      <c r="D13" s="86" t="s">
        <v>90</v>
      </c>
      <c r="E13" s="89"/>
      <c r="F13" s="88" t="s">
        <v>89</v>
      </c>
      <c r="G13" s="86" t="s">
        <v>88</v>
      </c>
      <c r="H13" s="86"/>
      <c r="I13" s="87"/>
      <c r="J13" s="87"/>
      <c r="K13" s="87"/>
      <c r="L13" s="86" t="s">
        <v>87</v>
      </c>
      <c r="M13" s="85"/>
    </row>
    <row r="14" spans="1:13" ht="29.25" customHeight="1" x14ac:dyDescent="0.25">
      <c r="A14" s="83" t="s">
        <v>86</v>
      </c>
      <c r="B14" s="83"/>
      <c r="C14" s="83"/>
      <c r="D14" s="83"/>
      <c r="E14" s="83"/>
      <c r="F14" s="83"/>
      <c r="G14" s="83"/>
      <c r="H14" s="83"/>
      <c r="I14" s="83"/>
      <c r="J14" s="83"/>
      <c r="K14" s="83"/>
      <c r="L14" s="83"/>
      <c r="M14" s="83"/>
    </row>
    <row r="15" spans="1:13" ht="29.25" customHeight="1" x14ac:dyDescent="0.25">
      <c r="A15" s="15"/>
    </row>
    <row r="16" spans="1:13" ht="29.25" customHeight="1" x14ac:dyDescent="0.25">
      <c r="A16" s="52" t="s">
        <v>73</v>
      </c>
      <c r="B16" s="67" t="s">
        <v>85</v>
      </c>
      <c r="C16" s="67"/>
      <c r="D16" s="67"/>
      <c r="E16" s="67"/>
      <c r="F16" s="67"/>
      <c r="G16" s="67"/>
      <c r="H16" s="67"/>
      <c r="I16" s="67"/>
      <c r="J16" s="67"/>
      <c r="K16" s="67"/>
      <c r="L16" s="67"/>
      <c r="M16" s="67"/>
    </row>
    <row r="17" spans="1:13" ht="29.25" customHeight="1" x14ac:dyDescent="0.25">
      <c r="A17" s="52"/>
      <c r="B17" s="72" t="s">
        <v>84</v>
      </c>
      <c r="C17" s="82"/>
      <c r="D17" s="82"/>
      <c r="E17" s="82"/>
      <c r="F17" s="82"/>
      <c r="G17" s="82"/>
      <c r="H17" s="71"/>
      <c r="I17" s="71"/>
      <c r="J17" s="71"/>
      <c r="K17" s="71"/>
      <c r="L17" s="71"/>
      <c r="M17" s="70"/>
    </row>
    <row r="18" spans="1:13" ht="29.25" customHeight="1" x14ac:dyDescent="0.25">
      <c r="A18" s="15"/>
    </row>
    <row r="19" spans="1:13" ht="29.25" customHeight="1" x14ac:dyDescent="0.25">
      <c r="A19" s="14" t="s">
        <v>83</v>
      </c>
    </row>
    <row r="20" spans="1:13" ht="29.25" customHeight="1" x14ac:dyDescent="0.25">
      <c r="A20" s="14"/>
      <c r="B20" s="81" t="s">
        <v>82</v>
      </c>
      <c r="C20" s="80"/>
      <c r="D20" s="80"/>
      <c r="E20" s="80"/>
      <c r="F20" s="80"/>
      <c r="G20" s="80"/>
      <c r="H20" s="80"/>
      <c r="I20" s="80"/>
      <c r="J20" s="80"/>
      <c r="K20" s="80"/>
      <c r="L20" s="80"/>
      <c r="M20" s="80"/>
    </row>
    <row r="21" spans="1:13" ht="29.25" customHeight="1" x14ac:dyDescent="0.25">
      <c r="A21" s="74"/>
    </row>
    <row r="22" spans="1:13" ht="29.25" customHeight="1" x14ac:dyDescent="0.25">
      <c r="A22" s="14" t="s">
        <v>81</v>
      </c>
    </row>
    <row r="23" spans="1:13" ht="29.25" customHeight="1" x14ac:dyDescent="0.25">
      <c r="A23" s="15"/>
    </row>
    <row r="24" spans="1:13" ht="29.25" customHeight="1" x14ac:dyDescent="0.25">
      <c r="A24" s="52" t="s">
        <v>73</v>
      </c>
      <c r="B24" s="67" t="s">
        <v>80</v>
      </c>
      <c r="C24" s="67"/>
      <c r="D24" s="67"/>
      <c r="E24" s="67"/>
      <c r="F24" s="67"/>
      <c r="G24" s="67"/>
      <c r="H24" s="67"/>
      <c r="I24" s="67"/>
      <c r="J24" s="67"/>
      <c r="K24" s="67"/>
      <c r="L24" s="67"/>
      <c r="M24" s="67"/>
    </row>
    <row r="25" spans="1:13" ht="29.25" customHeight="1" x14ac:dyDescent="0.25">
      <c r="A25" s="52"/>
      <c r="B25" s="79" t="s">
        <v>79</v>
      </c>
      <c r="C25" s="78"/>
      <c r="D25" s="78"/>
      <c r="E25" s="78"/>
      <c r="F25" s="78"/>
      <c r="G25" s="78"/>
      <c r="H25" s="78"/>
      <c r="I25" s="78"/>
      <c r="J25" s="78"/>
      <c r="K25" s="78"/>
      <c r="L25" s="78"/>
      <c r="M25" s="77"/>
    </row>
    <row r="26" spans="1:13" ht="29.25" customHeight="1" x14ac:dyDescent="0.25">
      <c r="A26" s="15"/>
    </row>
    <row r="27" spans="1:13" ht="29.25" customHeight="1" x14ac:dyDescent="0.25">
      <c r="A27" s="14" t="s">
        <v>78</v>
      </c>
    </row>
    <row r="28" spans="1:13" s="16" customFormat="1" ht="29.25" customHeight="1" x14ac:dyDescent="0.25">
      <c r="A28" s="68" t="s">
        <v>77</v>
      </c>
      <c r="B28" s="74"/>
      <c r="C28" s="68"/>
      <c r="D28" s="68"/>
      <c r="E28" s="68"/>
      <c r="F28" s="68"/>
      <c r="G28" s="68"/>
      <c r="H28" s="68"/>
      <c r="I28" s="68"/>
      <c r="J28" s="68"/>
      <c r="K28" s="68"/>
      <c r="L28" s="74"/>
      <c r="M28" s="68"/>
    </row>
    <row r="29" spans="1:13" ht="29.25" customHeight="1" x14ac:dyDescent="0.25">
      <c r="A29" s="15"/>
      <c r="M29" s="74" t="s">
        <v>69</v>
      </c>
    </row>
    <row r="30" spans="1:13" ht="29.25" customHeight="1" x14ac:dyDescent="0.25">
      <c r="A30" s="67" t="s">
        <v>73</v>
      </c>
      <c r="B30" s="67" t="s">
        <v>76</v>
      </c>
      <c r="C30" s="67"/>
      <c r="D30" s="67"/>
      <c r="E30" s="67" t="s">
        <v>60</v>
      </c>
      <c r="F30" s="67"/>
      <c r="G30" s="67"/>
      <c r="H30" s="67" t="s">
        <v>67</v>
      </c>
      <c r="I30" s="67"/>
      <c r="J30" s="67"/>
      <c r="K30" s="67" t="s">
        <v>58</v>
      </c>
      <c r="L30" s="67"/>
      <c r="M30" s="67"/>
    </row>
    <row r="31" spans="1:13" ht="29.25" customHeight="1" x14ac:dyDescent="0.25">
      <c r="A31" s="67"/>
      <c r="B31" s="67"/>
      <c r="C31" s="67"/>
      <c r="D31" s="67"/>
      <c r="E31" s="52" t="s">
        <v>57</v>
      </c>
      <c r="F31" s="52" t="s">
        <v>56</v>
      </c>
      <c r="G31" s="52" t="s">
        <v>55</v>
      </c>
      <c r="H31" s="52" t="s">
        <v>57</v>
      </c>
      <c r="I31" s="52" t="s">
        <v>56</v>
      </c>
      <c r="J31" s="52" t="s">
        <v>55</v>
      </c>
      <c r="K31" s="52" t="s">
        <v>57</v>
      </c>
      <c r="L31" s="52" t="s">
        <v>56</v>
      </c>
      <c r="M31" s="52" t="s">
        <v>55</v>
      </c>
    </row>
    <row r="32" spans="1:13" ht="29.25" customHeight="1" x14ac:dyDescent="0.25">
      <c r="A32" s="52">
        <v>1</v>
      </c>
      <c r="B32" s="67">
        <v>2</v>
      </c>
      <c r="C32" s="67"/>
      <c r="D32" s="67"/>
      <c r="E32" s="52">
        <v>3</v>
      </c>
      <c r="F32" s="52">
        <v>4</v>
      </c>
      <c r="G32" s="52">
        <v>5</v>
      </c>
      <c r="H32" s="52">
        <v>6</v>
      </c>
      <c r="I32" s="52">
        <v>7</v>
      </c>
      <c r="J32" s="52">
        <v>8</v>
      </c>
      <c r="K32" s="52">
        <v>9</v>
      </c>
      <c r="L32" s="52">
        <v>10</v>
      </c>
      <c r="M32" s="52">
        <v>11</v>
      </c>
    </row>
    <row r="33" spans="1:13" ht="29.25" customHeight="1" x14ac:dyDescent="0.25">
      <c r="A33" s="52"/>
      <c r="B33" s="67" t="s">
        <v>64</v>
      </c>
      <c r="C33" s="67"/>
      <c r="D33" s="67"/>
      <c r="E33" s="52">
        <f>E34</f>
        <v>18408725</v>
      </c>
      <c r="F33" s="52">
        <f>F34</f>
        <v>870500</v>
      </c>
      <c r="G33" s="52">
        <f>G34</f>
        <v>19279225</v>
      </c>
      <c r="H33" s="52">
        <f>H34</f>
        <v>18291383.760000002</v>
      </c>
      <c r="I33" s="52">
        <f>I34</f>
        <v>1365208</v>
      </c>
      <c r="J33" s="52">
        <f>J34</f>
        <v>19656591.760000002</v>
      </c>
      <c r="K33" s="52">
        <f>K34</f>
        <v>-117341.23999999836</v>
      </c>
      <c r="L33" s="52">
        <f>L34</f>
        <v>494708</v>
      </c>
      <c r="M33" s="52">
        <f>M34</f>
        <v>377366.76000000164</v>
      </c>
    </row>
    <row r="34" spans="1:13" ht="29.25" customHeight="1" x14ac:dyDescent="0.25">
      <c r="A34" s="52"/>
      <c r="B34" s="67" t="s">
        <v>75</v>
      </c>
      <c r="C34" s="67"/>
      <c r="D34" s="67"/>
      <c r="E34" s="52">
        <f>18408725</f>
        <v>18408725</v>
      </c>
      <c r="F34" s="52">
        <f>870500</f>
        <v>870500</v>
      </c>
      <c r="G34" s="52">
        <f>E34+F34</f>
        <v>19279225</v>
      </c>
      <c r="H34" s="52">
        <f>18291383.76</f>
        <v>18291383.760000002</v>
      </c>
      <c r="I34" s="52">
        <f>336474.01+663490.4+365243.59</f>
        <v>1365208</v>
      </c>
      <c r="J34" s="52">
        <f>H34+I34</f>
        <v>19656591.760000002</v>
      </c>
      <c r="K34" s="52">
        <f>H34-E34</f>
        <v>-117341.23999999836</v>
      </c>
      <c r="L34" s="52">
        <f>I34-F34</f>
        <v>494708</v>
      </c>
      <c r="M34" s="52">
        <f>J34-G34</f>
        <v>377366.76000000164</v>
      </c>
    </row>
    <row r="35" spans="1:13" ht="29.25" customHeight="1" x14ac:dyDescent="0.25">
      <c r="A35" s="48"/>
      <c r="B35" s="48"/>
      <c r="C35" s="48"/>
      <c r="D35" s="48"/>
      <c r="E35" s="48"/>
      <c r="F35" s="48"/>
      <c r="G35" s="48"/>
      <c r="H35" s="48"/>
      <c r="I35" s="48"/>
      <c r="J35" s="48"/>
      <c r="K35" s="48"/>
      <c r="L35" s="48"/>
      <c r="M35" s="48"/>
    </row>
    <row r="36" spans="1:13" ht="29.25" customHeight="1" x14ac:dyDescent="0.25">
      <c r="A36" s="76" t="s">
        <v>74</v>
      </c>
      <c r="B36" s="41"/>
      <c r="C36" s="41"/>
      <c r="D36" s="41"/>
      <c r="E36" s="41"/>
      <c r="F36" s="41"/>
      <c r="G36" s="41"/>
      <c r="H36" s="41"/>
      <c r="I36" s="41"/>
      <c r="J36" s="41"/>
      <c r="K36" s="41"/>
      <c r="L36" s="41"/>
      <c r="M36" s="41"/>
    </row>
    <row r="37" spans="1:13" ht="29.25" customHeight="1" x14ac:dyDescent="0.25">
      <c r="A37" s="25" t="s">
        <v>73</v>
      </c>
      <c r="B37" s="35" t="s">
        <v>72</v>
      </c>
      <c r="C37" s="34"/>
      <c r="D37" s="34"/>
      <c r="E37" s="34"/>
      <c r="F37" s="34"/>
      <c r="G37" s="34"/>
      <c r="H37" s="34"/>
      <c r="I37" s="34"/>
      <c r="J37" s="34"/>
      <c r="K37" s="34"/>
      <c r="L37" s="34"/>
      <c r="M37" s="33"/>
    </row>
    <row r="38" spans="1:13" ht="29.25" customHeight="1" x14ac:dyDescent="0.25">
      <c r="A38" s="25">
        <v>1</v>
      </c>
      <c r="B38" s="35">
        <v>2</v>
      </c>
      <c r="C38" s="34"/>
      <c r="D38" s="34"/>
      <c r="E38" s="34"/>
      <c r="F38" s="34"/>
      <c r="G38" s="34"/>
      <c r="H38" s="34"/>
      <c r="I38" s="34"/>
      <c r="J38" s="34"/>
      <c r="K38" s="34"/>
      <c r="L38" s="34"/>
      <c r="M38" s="33"/>
    </row>
    <row r="39" spans="1:13" ht="29.25" customHeight="1" x14ac:dyDescent="0.25">
      <c r="A39" s="75"/>
      <c r="B39" s="24" t="s">
        <v>71</v>
      </c>
      <c r="C39" s="23"/>
      <c r="D39" s="23"/>
      <c r="E39" s="23"/>
      <c r="F39" s="23"/>
      <c r="G39" s="23"/>
      <c r="H39" s="23"/>
      <c r="I39" s="23"/>
      <c r="J39" s="23"/>
      <c r="K39" s="23"/>
      <c r="L39" s="23"/>
      <c r="M39" s="22"/>
    </row>
    <row r="40" spans="1:13" ht="29.25" customHeight="1" x14ac:dyDescent="0.25">
      <c r="A40" s="48"/>
      <c r="B40" s="48"/>
      <c r="C40" s="48"/>
      <c r="D40" s="48"/>
      <c r="E40" s="48"/>
      <c r="F40" s="48"/>
      <c r="G40" s="48"/>
      <c r="H40" s="48"/>
      <c r="I40" s="48"/>
      <c r="J40" s="48"/>
      <c r="K40" s="48"/>
      <c r="L40" s="48"/>
      <c r="M40" s="48"/>
    </row>
    <row r="41" spans="1:13" ht="29.25" customHeight="1" x14ac:dyDescent="0.25">
      <c r="A41" s="20" t="s">
        <v>70</v>
      </c>
      <c r="B41" s="20"/>
      <c r="C41" s="20"/>
      <c r="D41" s="20"/>
      <c r="E41" s="20"/>
      <c r="F41" s="20"/>
      <c r="G41" s="20"/>
      <c r="H41" s="20"/>
      <c r="I41" s="20"/>
      <c r="J41" s="20"/>
      <c r="K41" s="20"/>
      <c r="L41" s="20"/>
      <c r="M41" s="20"/>
    </row>
    <row r="42" spans="1:13" ht="29.25" customHeight="1" x14ac:dyDescent="0.25">
      <c r="A42" s="15"/>
      <c r="M42" s="74" t="s">
        <v>69</v>
      </c>
    </row>
    <row r="43" spans="1:13" ht="29.25" customHeight="1" x14ac:dyDescent="0.25">
      <c r="A43" s="67" t="s">
        <v>24</v>
      </c>
      <c r="B43" s="67" t="s">
        <v>68</v>
      </c>
      <c r="C43" s="67"/>
      <c r="D43" s="67"/>
      <c r="E43" s="67" t="s">
        <v>60</v>
      </c>
      <c r="F43" s="67"/>
      <c r="G43" s="67"/>
      <c r="H43" s="67" t="s">
        <v>67</v>
      </c>
      <c r="I43" s="67"/>
      <c r="J43" s="67"/>
      <c r="K43" s="67" t="s">
        <v>58</v>
      </c>
      <c r="L43" s="67"/>
      <c r="M43" s="67"/>
    </row>
    <row r="44" spans="1:13" ht="29.25" customHeight="1" x14ac:dyDescent="0.25">
      <c r="A44" s="67"/>
      <c r="B44" s="67"/>
      <c r="C44" s="67"/>
      <c r="D44" s="67"/>
      <c r="E44" s="52" t="s">
        <v>57</v>
      </c>
      <c r="F44" s="52" t="s">
        <v>56</v>
      </c>
      <c r="G44" s="52" t="s">
        <v>55</v>
      </c>
      <c r="H44" s="52" t="s">
        <v>57</v>
      </c>
      <c r="I44" s="52" t="s">
        <v>56</v>
      </c>
      <c r="J44" s="52" t="s">
        <v>55</v>
      </c>
      <c r="K44" s="52" t="s">
        <v>57</v>
      </c>
      <c r="L44" s="52" t="s">
        <v>56</v>
      </c>
      <c r="M44" s="52" t="s">
        <v>55</v>
      </c>
    </row>
    <row r="45" spans="1:13" ht="29.25" customHeight="1" x14ac:dyDescent="0.25">
      <c r="A45" s="52">
        <v>1</v>
      </c>
      <c r="B45" s="67">
        <v>2</v>
      </c>
      <c r="C45" s="67"/>
      <c r="D45" s="67"/>
      <c r="E45" s="52">
        <v>3</v>
      </c>
      <c r="F45" s="52">
        <v>4</v>
      </c>
      <c r="G45" s="52">
        <v>5</v>
      </c>
      <c r="H45" s="52">
        <v>6</v>
      </c>
      <c r="I45" s="52">
        <v>7</v>
      </c>
      <c r="J45" s="52">
        <v>8</v>
      </c>
      <c r="K45" s="52">
        <v>9</v>
      </c>
      <c r="L45" s="52">
        <v>10</v>
      </c>
      <c r="M45" s="52">
        <v>11</v>
      </c>
    </row>
    <row r="46" spans="1:13" ht="29.25" customHeight="1" x14ac:dyDescent="0.25">
      <c r="A46" s="52"/>
      <c r="B46" s="19" t="s">
        <v>66</v>
      </c>
      <c r="C46" s="55"/>
      <c r="D46" s="54"/>
      <c r="E46" s="52">
        <f>E48-E47</f>
        <v>18011225</v>
      </c>
      <c r="F46" s="52">
        <f>F48-F47</f>
        <v>568000</v>
      </c>
      <c r="G46" s="52">
        <f>G48-G47</f>
        <v>18579225</v>
      </c>
      <c r="H46" s="52">
        <f>H48-H47</f>
        <v>17898119.520000003</v>
      </c>
      <c r="I46" s="52">
        <f>I48-I47</f>
        <v>1099711.82</v>
      </c>
      <c r="J46" s="52">
        <f>J48-J47</f>
        <v>18997831.340000004</v>
      </c>
      <c r="K46" s="64">
        <f>K48-K47</f>
        <v>-113105.47999999835</v>
      </c>
      <c r="L46" s="64">
        <f>L48-L47</f>
        <v>531711.82000000007</v>
      </c>
      <c r="M46" s="52">
        <f>M48-M47</f>
        <v>418606.34000000171</v>
      </c>
    </row>
    <row r="47" spans="1:13" ht="29.25" customHeight="1" x14ac:dyDescent="0.25">
      <c r="A47" s="52"/>
      <c r="B47" s="19" t="s">
        <v>65</v>
      </c>
      <c r="C47" s="55"/>
      <c r="D47" s="54"/>
      <c r="E47" s="73">
        <f>85000+130000+182500</f>
        <v>397500</v>
      </c>
      <c r="F47" s="73">
        <f>135000+167500</f>
        <v>302500</v>
      </c>
      <c r="G47" s="52">
        <f>E47+F47</f>
        <v>700000</v>
      </c>
      <c r="H47" s="52">
        <f>83822.81+179441.43+130000</f>
        <v>393264.24</v>
      </c>
      <c r="I47" s="52">
        <f>265496.18</f>
        <v>265496.18</v>
      </c>
      <c r="J47" s="52">
        <f>H47+I47</f>
        <v>658760.41999999993</v>
      </c>
      <c r="K47" s="64">
        <f>H47-E47</f>
        <v>-4235.7600000000093</v>
      </c>
      <c r="L47" s="64">
        <f>I47-F47</f>
        <v>-37003.820000000007</v>
      </c>
      <c r="M47" s="64">
        <f>J47-G47</f>
        <v>-41239.580000000075</v>
      </c>
    </row>
    <row r="48" spans="1:13" ht="29.25" customHeight="1" x14ac:dyDescent="0.25">
      <c r="A48" s="52"/>
      <c r="B48" s="72" t="s">
        <v>64</v>
      </c>
      <c r="C48" s="71"/>
      <c r="D48" s="70"/>
      <c r="E48" s="52">
        <f>E33</f>
        <v>18408725</v>
      </c>
      <c r="F48" s="52">
        <f>F33</f>
        <v>870500</v>
      </c>
      <c r="G48" s="52">
        <f>G33</f>
        <v>19279225</v>
      </c>
      <c r="H48" s="52">
        <f>H33</f>
        <v>18291383.760000002</v>
      </c>
      <c r="I48" s="52">
        <f>I33</f>
        <v>1365208</v>
      </c>
      <c r="J48" s="52">
        <f>J33</f>
        <v>19656591.760000002</v>
      </c>
      <c r="K48" s="52">
        <f>K33</f>
        <v>-117341.23999999836</v>
      </c>
      <c r="L48" s="52">
        <f>L33</f>
        <v>494708</v>
      </c>
      <c r="M48" s="52">
        <f>M33</f>
        <v>377366.76000000164</v>
      </c>
    </row>
    <row r="49" spans="1:13" ht="29.25" customHeight="1" x14ac:dyDescent="0.25">
      <c r="A49" s="15"/>
    </row>
    <row r="50" spans="1:13" ht="29.25" customHeight="1" x14ac:dyDescent="0.25">
      <c r="A50" s="14" t="s">
        <v>63</v>
      </c>
    </row>
    <row r="51" spans="1:13" s="16" customFormat="1" ht="29.25" customHeight="1" x14ac:dyDescent="0.25">
      <c r="A51" s="69" t="s">
        <v>62</v>
      </c>
      <c r="B51" s="68"/>
      <c r="C51" s="68"/>
      <c r="D51" s="68"/>
      <c r="E51" s="68"/>
      <c r="F51" s="68"/>
      <c r="G51" s="68"/>
      <c r="H51" s="68"/>
      <c r="I51" s="68"/>
      <c r="J51" s="68"/>
      <c r="K51" s="68"/>
      <c r="L51" s="68"/>
      <c r="M51" s="68"/>
    </row>
    <row r="52" spans="1:13" ht="29.25" customHeight="1" x14ac:dyDescent="0.25">
      <c r="A52" s="15"/>
    </row>
    <row r="53" spans="1:13" ht="29.25" customHeight="1" x14ac:dyDescent="0.25">
      <c r="A53" s="67" t="s">
        <v>24</v>
      </c>
      <c r="B53" s="67" t="s">
        <v>23</v>
      </c>
      <c r="C53" s="67" t="s">
        <v>22</v>
      </c>
      <c r="D53" s="67" t="s">
        <v>61</v>
      </c>
      <c r="E53" s="67" t="s">
        <v>60</v>
      </c>
      <c r="F53" s="67"/>
      <c r="G53" s="67"/>
      <c r="H53" s="67" t="s">
        <v>59</v>
      </c>
      <c r="I53" s="67"/>
      <c r="J53" s="67"/>
      <c r="K53" s="67" t="s">
        <v>58</v>
      </c>
      <c r="L53" s="67"/>
      <c r="M53" s="67"/>
    </row>
    <row r="54" spans="1:13" ht="29.25" customHeight="1" x14ac:dyDescent="0.25">
      <c r="A54" s="67"/>
      <c r="B54" s="67"/>
      <c r="C54" s="67"/>
      <c r="D54" s="67"/>
      <c r="E54" s="52" t="s">
        <v>57</v>
      </c>
      <c r="F54" s="52" t="s">
        <v>56</v>
      </c>
      <c r="G54" s="52" t="s">
        <v>55</v>
      </c>
      <c r="H54" s="52" t="s">
        <v>57</v>
      </c>
      <c r="I54" s="52" t="s">
        <v>56</v>
      </c>
      <c r="J54" s="52" t="s">
        <v>55</v>
      </c>
      <c r="K54" s="52" t="s">
        <v>57</v>
      </c>
      <c r="L54" s="52" t="s">
        <v>56</v>
      </c>
      <c r="M54" s="52" t="s">
        <v>55</v>
      </c>
    </row>
    <row r="55" spans="1:13" ht="29.25" customHeight="1" x14ac:dyDescent="0.25">
      <c r="A55" s="52">
        <v>1</v>
      </c>
      <c r="B55" s="52">
        <v>2</v>
      </c>
      <c r="C55" s="52">
        <v>3</v>
      </c>
      <c r="D55" s="52">
        <v>4</v>
      </c>
      <c r="E55" s="52">
        <v>5</v>
      </c>
      <c r="F55" s="52">
        <v>6</v>
      </c>
      <c r="G55" s="52">
        <v>7</v>
      </c>
      <c r="H55" s="52">
        <v>8</v>
      </c>
      <c r="I55" s="52">
        <v>9</v>
      </c>
      <c r="J55" s="52">
        <v>10</v>
      </c>
      <c r="K55" s="52">
        <v>11</v>
      </c>
      <c r="L55" s="52">
        <v>12</v>
      </c>
      <c r="M55" s="52">
        <v>13</v>
      </c>
    </row>
    <row r="56" spans="1:13" ht="29.25" customHeight="1" x14ac:dyDescent="0.25">
      <c r="A56" s="53">
        <v>1</v>
      </c>
      <c r="B56" s="66" t="s">
        <v>20</v>
      </c>
      <c r="C56" s="52"/>
      <c r="D56" s="52"/>
      <c r="E56" s="52"/>
      <c r="F56" s="52"/>
      <c r="G56" s="52"/>
      <c r="H56" s="52"/>
      <c r="I56" s="52"/>
      <c r="J56" s="52"/>
      <c r="K56" s="52"/>
      <c r="L56" s="52"/>
      <c r="M56" s="52"/>
    </row>
    <row r="57" spans="1:13" ht="29.25" customHeight="1" x14ac:dyDescent="0.25">
      <c r="A57" s="52"/>
      <c r="B57" s="62" t="s">
        <v>54</v>
      </c>
      <c r="C57" s="52" t="s">
        <v>33</v>
      </c>
      <c r="D57" s="52" t="s">
        <v>36</v>
      </c>
      <c r="E57" s="52">
        <v>29</v>
      </c>
      <c r="F57" s="52">
        <v>29</v>
      </c>
      <c r="G57" s="52">
        <v>29</v>
      </c>
      <c r="H57" s="52">
        <v>29</v>
      </c>
      <c r="I57" s="52">
        <v>29</v>
      </c>
      <c r="J57" s="52">
        <v>29</v>
      </c>
      <c r="K57" s="52"/>
      <c r="L57" s="52"/>
      <c r="M57" s="52"/>
    </row>
    <row r="58" spans="1:13" ht="29.25" customHeight="1" x14ac:dyDescent="0.25">
      <c r="A58" s="52"/>
      <c r="B58" s="62" t="s">
        <v>53</v>
      </c>
      <c r="C58" s="52" t="s">
        <v>33</v>
      </c>
      <c r="D58" s="52" t="s">
        <v>48</v>
      </c>
      <c r="E58" s="52">
        <f>E59+E60+E61+E62</f>
        <v>88.25</v>
      </c>
      <c r="F58" s="52"/>
      <c r="G58" s="52">
        <f>E58</f>
        <v>88.25</v>
      </c>
      <c r="H58" s="52">
        <f>H59+H60+H61+H62</f>
        <v>88.25</v>
      </c>
      <c r="I58" s="52"/>
      <c r="J58" s="52">
        <f>H58</f>
        <v>88.25</v>
      </c>
      <c r="K58" s="52"/>
      <c r="L58" s="52"/>
      <c r="M58" s="52"/>
    </row>
    <row r="59" spans="1:13" ht="29.25" customHeight="1" x14ac:dyDescent="0.25">
      <c r="A59" s="52"/>
      <c r="B59" s="62" t="s">
        <v>52</v>
      </c>
      <c r="C59" s="52" t="s">
        <v>33</v>
      </c>
      <c r="D59" s="52" t="s">
        <v>48</v>
      </c>
      <c r="E59" s="52">
        <v>20</v>
      </c>
      <c r="F59" s="52"/>
      <c r="G59" s="52">
        <f>E59</f>
        <v>20</v>
      </c>
      <c r="H59" s="52">
        <v>20</v>
      </c>
      <c r="I59" s="52"/>
      <c r="J59" s="52">
        <f>H59</f>
        <v>20</v>
      </c>
      <c r="K59" s="52"/>
      <c r="L59" s="52"/>
      <c r="M59" s="52"/>
    </row>
    <row r="60" spans="1:13" ht="29.25" customHeight="1" x14ac:dyDescent="0.25">
      <c r="A60" s="52"/>
      <c r="B60" s="62" t="s">
        <v>51</v>
      </c>
      <c r="C60" s="52" t="s">
        <v>33</v>
      </c>
      <c r="D60" s="52" t="s">
        <v>48</v>
      </c>
      <c r="E60" s="52">
        <v>55.5</v>
      </c>
      <c r="F60" s="52"/>
      <c r="G60" s="52">
        <f>E60</f>
        <v>55.5</v>
      </c>
      <c r="H60" s="52">
        <v>55.5</v>
      </c>
      <c r="I60" s="52"/>
      <c r="J60" s="52">
        <f>H60</f>
        <v>55.5</v>
      </c>
      <c r="K60" s="52"/>
      <c r="L60" s="52"/>
      <c r="M60" s="52"/>
    </row>
    <row r="61" spans="1:13" ht="29.25" customHeight="1" x14ac:dyDescent="0.25">
      <c r="A61" s="52"/>
      <c r="B61" s="62" t="s">
        <v>50</v>
      </c>
      <c r="C61" s="52" t="s">
        <v>33</v>
      </c>
      <c r="D61" s="52" t="s">
        <v>48</v>
      </c>
      <c r="E61" s="52">
        <v>11.75</v>
      </c>
      <c r="F61" s="52"/>
      <c r="G61" s="52">
        <f>E61</f>
        <v>11.75</v>
      </c>
      <c r="H61" s="52">
        <v>11.75</v>
      </c>
      <c r="I61" s="52"/>
      <c r="J61" s="52">
        <f>H61</f>
        <v>11.75</v>
      </c>
      <c r="K61" s="52"/>
      <c r="L61" s="52"/>
      <c r="M61" s="52"/>
    </row>
    <row r="62" spans="1:13" ht="29.25" customHeight="1" x14ac:dyDescent="0.25">
      <c r="A62" s="52"/>
      <c r="B62" s="62" t="s">
        <v>49</v>
      </c>
      <c r="C62" s="52" t="s">
        <v>33</v>
      </c>
      <c r="D62" s="52" t="s">
        <v>48</v>
      </c>
      <c r="E62" s="52">
        <v>1</v>
      </c>
      <c r="F62" s="52"/>
      <c r="G62" s="52">
        <f>E62</f>
        <v>1</v>
      </c>
      <c r="H62" s="52">
        <v>1</v>
      </c>
      <c r="I62" s="52"/>
      <c r="J62" s="52">
        <f>H62</f>
        <v>1</v>
      </c>
      <c r="K62" s="52"/>
      <c r="L62" s="52"/>
      <c r="M62" s="52"/>
    </row>
    <row r="63" spans="1:13" ht="29.25" customHeight="1" x14ac:dyDescent="0.25">
      <c r="A63" s="52"/>
      <c r="B63" s="62" t="s">
        <v>47</v>
      </c>
      <c r="C63" s="52" t="s">
        <v>38</v>
      </c>
      <c r="D63" s="52" t="s">
        <v>45</v>
      </c>
      <c r="E63" s="52">
        <f>E46</f>
        <v>18011225</v>
      </c>
      <c r="F63" s="52"/>
      <c r="G63" s="52">
        <f>E63</f>
        <v>18011225</v>
      </c>
      <c r="H63" s="64">
        <f>H46</f>
        <v>17898119.520000003</v>
      </c>
      <c r="I63" s="52"/>
      <c r="J63" s="52">
        <f>H63</f>
        <v>17898119.520000003</v>
      </c>
      <c r="K63" s="52">
        <f>H63-E63</f>
        <v>-113105.47999999672</v>
      </c>
      <c r="L63" s="52">
        <f>I63-F63</f>
        <v>0</v>
      </c>
      <c r="M63" s="52">
        <f>J63-G63</f>
        <v>-113105.47999999672</v>
      </c>
    </row>
    <row r="64" spans="1:13" ht="29.25" customHeight="1" x14ac:dyDescent="0.25">
      <c r="A64" s="52"/>
      <c r="B64" s="65" t="s">
        <v>46</v>
      </c>
      <c r="C64" s="52" t="s">
        <v>38</v>
      </c>
      <c r="D64" s="52" t="s">
        <v>45</v>
      </c>
      <c r="E64" s="52">
        <f>E47</f>
        <v>397500</v>
      </c>
      <c r="F64" s="52">
        <f>F47</f>
        <v>302500</v>
      </c>
      <c r="G64" s="52">
        <f>E64+F64</f>
        <v>700000</v>
      </c>
      <c r="H64" s="64">
        <f>H47</f>
        <v>393264.24</v>
      </c>
      <c r="I64" s="64">
        <f>I47</f>
        <v>265496.18</v>
      </c>
      <c r="J64" s="64">
        <f>H64+I64</f>
        <v>658760.41999999993</v>
      </c>
      <c r="K64" s="52">
        <f>H64-E64</f>
        <v>-4235.7600000000093</v>
      </c>
      <c r="L64" s="52">
        <f>I64-F64</f>
        <v>-37003.820000000007</v>
      </c>
      <c r="M64" s="52">
        <f>J64-G64</f>
        <v>-41239.580000000075</v>
      </c>
    </row>
    <row r="65" spans="1:13" ht="29.25" customHeight="1" x14ac:dyDescent="0.25">
      <c r="A65" s="53">
        <v>2</v>
      </c>
      <c r="B65" s="53" t="s">
        <v>17</v>
      </c>
      <c r="C65" s="52"/>
      <c r="D65" s="52"/>
      <c r="E65" s="52"/>
      <c r="F65" s="52"/>
      <c r="G65" s="52"/>
      <c r="H65" s="52"/>
      <c r="I65" s="52"/>
      <c r="J65" s="52"/>
      <c r="K65" s="52"/>
      <c r="L65" s="52"/>
      <c r="M65" s="52"/>
    </row>
    <row r="66" spans="1:13" ht="29.25" customHeight="1" x14ac:dyDescent="0.25">
      <c r="A66" s="52"/>
      <c r="B66" s="62" t="s">
        <v>44</v>
      </c>
      <c r="C66" s="52" t="s">
        <v>43</v>
      </c>
      <c r="D66" s="52" t="s">
        <v>36</v>
      </c>
      <c r="E66" s="52">
        <v>39950</v>
      </c>
      <c r="F66" s="52"/>
      <c r="G66" s="52">
        <f>E66</f>
        <v>39950</v>
      </c>
      <c r="H66" s="52">
        <v>39777</v>
      </c>
      <c r="I66" s="52"/>
      <c r="J66" s="52">
        <f>H66</f>
        <v>39777</v>
      </c>
      <c r="K66" s="52">
        <f>H66-E66</f>
        <v>-173</v>
      </c>
      <c r="L66" s="52">
        <f>I66-F66</f>
        <v>0</v>
      </c>
      <c r="M66" s="52">
        <f>J66-G66</f>
        <v>-173</v>
      </c>
    </row>
    <row r="67" spans="1:13" ht="29.25" customHeight="1" x14ac:dyDescent="0.25">
      <c r="A67" s="52"/>
      <c r="B67" s="62" t="s">
        <v>42</v>
      </c>
      <c r="C67" s="52" t="s">
        <v>40</v>
      </c>
      <c r="D67" s="52" t="s">
        <v>36</v>
      </c>
      <c r="E67" s="52"/>
      <c r="F67" s="52">
        <f>396619</f>
        <v>396619</v>
      </c>
      <c r="G67" s="52">
        <f>F67</f>
        <v>396619</v>
      </c>
      <c r="H67" s="52"/>
      <c r="I67" s="52">
        <f>F67+I69-I71</f>
        <v>333464</v>
      </c>
      <c r="J67" s="52">
        <f>I67</f>
        <v>333464</v>
      </c>
      <c r="K67" s="52">
        <f>H67-E67</f>
        <v>0</v>
      </c>
      <c r="L67" s="52">
        <f>I67-F67</f>
        <v>-63155</v>
      </c>
      <c r="M67" s="52">
        <f>J67-G67</f>
        <v>-63155</v>
      </c>
    </row>
    <row r="68" spans="1:13" ht="29.25" customHeight="1" x14ac:dyDescent="0.25">
      <c r="A68" s="52"/>
      <c r="B68" s="62" t="s">
        <v>42</v>
      </c>
      <c r="C68" s="52" t="s">
        <v>38</v>
      </c>
      <c r="D68" s="52" t="s">
        <v>36</v>
      </c>
      <c r="E68" s="52"/>
      <c r="F68" s="52">
        <v>5205400</v>
      </c>
      <c r="G68" s="52">
        <f>F68</f>
        <v>5205400</v>
      </c>
      <c r="H68" s="52"/>
      <c r="I68" s="52">
        <f>F68+I70-I72</f>
        <v>5478661.2199999997</v>
      </c>
      <c r="J68" s="52">
        <f>I68</f>
        <v>5478661.2199999997</v>
      </c>
      <c r="K68" s="52">
        <f>H68-E68</f>
        <v>0</v>
      </c>
      <c r="L68" s="52">
        <f>I68-F68</f>
        <v>273261.21999999974</v>
      </c>
      <c r="M68" s="52">
        <f>J68-G68</f>
        <v>273261.21999999974</v>
      </c>
    </row>
    <row r="69" spans="1:13" ht="29.25" customHeight="1" x14ac:dyDescent="0.25">
      <c r="A69" s="52"/>
      <c r="B69" s="62" t="s">
        <v>41</v>
      </c>
      <c r="C69" s="52" t="s">
        <v>40</v>
      </c>
      <c r="D69" s="52" t="s">
        <v>36</v>
      </c>
      <c r="E69" s="52"/>
      <c r="F69" s="52">
        <v>957</v>
      </c>
      <c r="G69" s="52">
        <f>F69</f>
        <v>957</v>
      </c>
      <c r="H69" s="52"/>
      <c r="I69" s="52">
        <f>1089</f>
        <v>1089</v>
      </c>
      <c r="J69" s="52">
        <f>I69</f>
        <v>1089</v>
      </c>
      <c r="K69" s="52">
        <f>H69-E69</f>
        <v>0</v>
      </c>
      <c r="L69" s="52">
        <f>I69-F69</f>
        <v>132</v>
      </c>
      <c r="M69" s="52">
        <f>J69-G69</f>
        <v>132</v>
      </c>
    </row>
    <row r="70" spans="1:13" ht="29.25" customHeight="1" x14ac:dyDescent="0.25">
      <c r="A70" s="52"/>
      <c r="B70" s="62" t="s">
        <v>41</v>
      </c>
      <c r="C70" s="52" t="s">
        <v>38</v>
      </c>
      <c r="D70" s="52" t="s">
        <v>36</v>
      </c>
      <c r="E70" s="52"/>
      <c r="F70" s="63">
        <f>200000+100000+99000</f>
        <v>399000</v>
      </c>
      <c r="G70" s="52">
        <f>F70</f>
        <v>399000</v>
      </c>
      <c r="H70" s="52"/>
      <c r="I70" s="52">
        <f>160409+39590+99000+98995.22</f>
        <v>397994.22</v>
      </c>
      <c r="J70" s="52">
        <f>I70</f>
        <v>397994.22</v>
      </c>
      <c r="K70" s="52">
        <f>H70-E70</f>
        <v>0</v>
      </c>
      <c r="L70" s="52">
        <f>I70-F70</f>
        <v>-1005.7800000000279</v>
      </c>
      <c r="M70" s="52">
        <f>J70-G70</f>
        <v>-1005.7800000000279</v>
      </c>
    </row>
    <row r="71" spans="1:13" ht="29.25" customHeight="1" x14ac:dyDescent="0.25">
      <c r="A71" s="52"/>
      <c r="B71" s="62" t="s">
        <v>39</v>
      </c>
      <c r="C71" s="52" t="s">
        <v>40</v>
      </c>
      <c r="D71" s="52" t="s">
        <v>36</v>
      </c>
      <c r="E71" s="52"/>
      <c r="F71" s="52">
        <v>21000</v>
      </c>
      <c r="G71" s="52">
        <f>F71</f>
        <v>21000</v>
      </c>
      <c r="H71" s="52"/>
      <c r="I71" s="52">
        <v>64244</v>
      </c>
      <c r="J71" s="52">
        <f>I71</f>
        <v>64244</v>
      </c>
      <c r="K71" s="52">
        <f>H71-E71</f>
        <v>0</v>
      </c>
      <c r="L71" s="52">
        <f>I71-F71</f>
        <v>43244</v>
      </c>
      <c r="M71" s="52">
        <f>J71-G71</f>
        <v>43244</v>
      </c>
    </row>
    <row r="72" spans="1:13" ht="29.25" customHeight="1" x14ac:dyDescent="0.25">
      <c r="A72" s="52"/>
      <c r="B72" s="62" t="s">
        <v>39</v>
      </c>
      <c r="C72" s="52" t="s">
        <v>38</v>
      </c>
      <c r="D72" s="52" t="s">
        <v>36</v>
      </c>
      <c r="E72" s="52"/>
      <c r="F72" s="52">
        <v>50000</v>
      </c>
      <c r="G72" s="52">
        <f>F72</f>
        <v>50000</v>
      </c>
      <c r="H72" s="52"/>
      <c r="I72" s="52">
        <v>124733</v>
      </c>
      <c r="J72" s="52">
        <f>I72</f>
        <v>124733</v>
      </c>
      <c r="K72" s="52">
        <f>H72-E72</f>
        <v>0</v>
      </c>
      <c r="L72" s="52">
        <f>I72-F72</f>
        <v>74733</v>
      </c>
      <c r="M72" s="52">
        <f>J72-G72</f>
        <v>74733</v>
      </c>
    </row>
    <row r="73" spans="1:13" ht="29.25" customHeight="1" x14ac:dyDescent="0.25">
      <c r="A73" s="52"/>
      <c r="B73" s="62" t="s">
        <v>37</v>
      </c>
      <c r="C73" s="52" t="s">
        <v>33</v>
      </c>
      <c r="D73" s="52" t="s">
        <v>36</v>
      </c>
      <c r="E73" s="52"/>
      <c r="F73" s="52">
        <v>758450</v>
      </c>
      <c r="G73" s="52">
        <f>F73</f>
        <v>758450</v>
      </c>
      <c r="H73" s="52"/>
      <c r="I73" s="52">
        <v>733777</v>
      </c>
      <c r="J73" s="52">
        <f>I73</f>
        <v>733777</v>
      </c>
      <c r="K73" s="52">
        <f>H73-E73</f>
        <v>0</v>
      </c>
      <c r="L73" s="52">
        <f>I73-F73</f>
        <v>-24673</v>
      </c>
      <c r="M73" s="52">
        <f>J73-G73</f>
        <v>-24673</v>
      </c>
    </row>
    <row r="74" spans="1:13" ht="29.25" customHeight="1" x14ac:dyDescent="0.25">
      <c r="A74" s="52"/>
      <c r="B74" s="60" t="s">
        <v>35</v>
      </c>
      <c r="C74" s="50" t="s">
        <v>33</v>
      </c>
      <c r="D74" s="50" t="s">
        <v>32</v>
      </c>
      <c r="E74" s="52">
        <v>1</v>
      </c>
      <c r="F74" s="52"/>
      <c r="G74" s="52">
        <f>E74</f>
        <v>1</v>
      </c>
      <c r="H74" s="52">
        <v>1</v>
      </c>
      <c r="I74" s="52"/>
      <c r="J74" s="52">
        <f>H74</f>
        <v>1</v>
      </c>
      <c r="K74" s="52">
        <f>H74-E74</f>
        <v>0</v>
      </c>
      <c r="L74" s="52"/>
      <c r="M74" s="52">
        <f>J74-G74</f>
        <v>0</v>
      </c>
    </row>
    <row r="75" spans="1:13" ht="29.25" customHeight="1" x14ac:dyDescent="0.25">
      <c r="A75" s="52"/>
      <c r="B75" s="58" t="s">
        <v>34</v>
      </c>
      <c r="C75" s="50" t="s">
        <v>33</v>
      </c>
      <c r="D75" s="50" t="s">
        <v>32</v>
      </c>
      <c r="E75" s="50">
        <v>2</v>
      </c>
      <c r="F75" s="52">
        <v>2</v>
      </c>
      <c r="G75" s="52">
        <f>E75</f>
        <v>2</v>
      </c>
      <c r="H75" s="50">
        <v>2</v>
      </c>
      <c r="I75" s="52">
        <v>2</v>
      </c>
      <c r="J75" s="52">
        <f>H75</f>
        <v>2</v>
      </c>
      <c r="K75" s="52">
        <f>H75-E75</f>
        <v>0</v>
      </c>
      <c r="L75" s="52">
        <f>I75-F75</f>
        <v>0</v>
      </c>
      <c r="M75" s="52">
        <f>J75-G75</f>
        <v>0</v>
      </c>
    </row>
    <row r="76" spans="1:13" ht="29.25" customHeight="1" x14ac:dyDescent="0.25">
      <c r="A76" s="19"/>
      <c r="B76" s="55"/>
      <c r="C76" s="55"/>
      <c r="D76" s="55"/>
      <c r="E76" s="55"/>
      <c r="F76" s="55"/>
      <c r="G76" s="55"/>
      <c r="H76" s="55"/>
      <c r="I76" s="55"/>
      <c r="J76" s="55"/>
      <c r="K76" s="55"/>
      <c r="L76" s="55"/>
      <c r="M76" s="54"/>
    </row>
    <row r="77" spans="1:13" ht="29.25" customHeight="1" x14ac:dyDescent="0.25">
      <c r="A77" s="53">
        <v>3</v>
      </c>
      <c r="B77" s="53" t="s">
        <v>13</v>
      </c>
      <c r="C77" s="52"/>
      <c r="D77" s="52"/>
      <c r="E77" s="52"/>
      <c r="F77" s="52"/>
      <c r="G77" s="52"/>
      <c r="H77" s="52"/>
      <c r="I77" s="52"/>
      <c r="J77" s="52"/>
      <c r="K77" s="52"/>
      <c r="L77" s="52"/>
      <c r="M77" s="52"/>
    </row>
    <row r="78" spans="1:13" ht="89.25" customHeight="1" x14ac:dyDescent="0.25">
      <c r="A78" s="52"/>
      <c r="B78" s="61" t="s">
        <v>31</v>
      </c>
      <c r="C78" s="52" t="s">
        <v>18</v>
      </c>
      <c r="D78" s="52" t="s">
        <v>26</v>
      </c>
      <c r="E78" s="56">
        <f>E48/E66</f>
        <v>460.79411764705884</v>
      </c>
      <c r="F78" s="56"/>
      <c r="G78" s="56">
        <f>E78</f>
        <v>460.79411764705884</v>
      </c>
      <c r="H78" s="56">
        <f>H48/H66</f>
        <v>459.84824798250247</v>
      </c>
      <c r="I78" s="56"/>
      <c r="J78" s="56">
        <f>H78</f>
        <v>459.84824798250247</v>
      </c>
      <c r="K78" s="56">
        <f>H78-E78-0.01</f>
        <v>-0.95586966455636913</v>
      </c>
      <c r="L78" s="56"/>
      <c r="M78" s="56">
        <f>K78</f>
        <v>-0.95586966455636913</v>
      </c>
    </row>
    <row r="79" spans="1:13" ht="111.75" customHeight="1" x14ac:dyDescent="0.25">
      <c r="A79" s="52"/>
      <c r="B79" s="60" t="s">
        <v>30</v>
      </c>
      <c r="C79" s="50" t="s">
        <v>18</v>
      </c>
      <c r="D79" s="50" t="s">
        <v>26</v>
      </c>
      <c r="E79" s="59">
        <v>81450</v>
      </c>
      <c r="F79" s="59"/>
      <c r="G79" s="59">
        <f>E79</f>
        <v>81450</v>
      </c>
      <c r="H79" s="59">
        <v>81450</v>
      </c>
      <c r="I79" s="59"/>
      <c r="J79" s="59">
        <f>H79</f>
        <v>81450</v>
      </c>
      <c r="K79" s="59">
        <f>H79-E79</f>
        <v>0</v>
      </c>
      <c r="L79" s="59"/>
      <c r="M79" s="59">
        <f>K79</f>
        <v>0</v>
      </c>
    </row>
    <row r="80" spans="1:13" ht="286.5" customHeight="1" x14ac:dyDescent="0.25">
      <c r="A80" s="52"/>
      <c r="B80" s="58" t="s">
        <v>29</v>
      </c>
      <c r="C80" s="50" t="s">
        <v>18</v>
      </c>
      <c r="D80" s="50" t="s">
        <v>26</v>
      </c>
      <c r="E80" s="57">
        <f>E64/E75</f>
        <v>198750</v>
      </c>
      <c r="F80" s="57">
        <f>F64/F75</f>
        <v>151250</v>
      </c>
      <c r="G80" s="57">
        <f>G64/G75</f>
        <v>350000</v>
      </c>
      <c r="H80" s="57">
        <f>H64/H75</f>
        <v>196632.12</v>
      </c>
      <c r="I80" s="57">
        <f>I64/I75</f>
        <v>132748.09</v>
      </c>
      <c r="J80" s="57">
        <f>J64/J75</f>
        <v>329380.20999999996</v>
      </c>
      <c r="K80" s="56">
        <f>H80-E80</f>
        <v>-2117.8800000000047</v>
      </c>
      <c r="L80" s="56">
        <f>I80-F80</f>
        <v>-18501.910000000003</v>
      </c>
      <c r="M80" s="56">
        <f>J80-G80</f>
        <v>-20619.790000000037</v>
      </c>
    </row>
    <row r="81" spans="1:13" ht="29.25" customHeight="1" x14ac:dyDescent="0.25">
      <c r="A81" s="19"/>
      <c r="B81" s="55"/>
      <c r="C81" s="55"/>
      <c r="D81" s="55"/>
      <c r="E81" s="55"/>
      <c r="F81" s="55"/>
      <c r="G81" s="55"/>
      <c r="H81" s="55"/>
      <c r="I81" s="55"/>
      <c r="J81" s="55"/>
      <c r="K81" s="55"/>
      <c r="L81" s="55"/>
      <c r="M81" s="54"/>
    </row>
    <row r="82" spans="1:13" ht="29.25" customHeight="1" x14ac:dyDescent="0.25">
      <c r="A82" s="53">
        <v>4</v>
      </c>
      <c r="B82" s="53" t="s">
        <v>10</v>
      </c>
      <c r="C82" s="52"/>
      <c r="D82" s="52"/>
      <c r="E82" s="52"/>
      <c r="F82" s="52"/>
      <c r="G82" s="52"/>
      <c r="H82" s="52"/>
      <c r="I82" s="52"/>
      <c r="J82" s="52"/>
      <c r="K82" s="52"/>
      <c r="L82" s="52"/>
      <c r="M82" s="52"/>
    </row>
    <row r="83" spans="1:13" ht="207" customHeight="1" x14ac:dyDescent="0.25">
      <c r="A83" s="52"/>
      <c r="B83" s="51" t="s">
        <v>28</v>
      </c>
      <c r="C83" s="50" t="s">
        <v>27</v>
      </c>
      <c r="D83" s="50" t="s">
        <v>26</v>
      </c>
      <c r="E83" s="49">
        <f>E66/39850*100</f>
        <v>100.25094102885821</v>
      </c>
      <c r="F83" s="49"/>
      <c r="G83" s="49">
        <f>E83</f>
        <v>100.25094102885821</v>
      </c>
      <c r="H83" s="49">
        <f>H66/39850*100</f>
        <v>99.816813048933511</v>
      </c>
      <c r="I83" s="49"/>
      <c r="J83" s="49">
        <f>H83</f>
        <v>99.816813048933511</v>
      </c>
      <c r="K83" s="49">
        <f>H83-E83</f>
        <v>-0.43412797992469621</v>
      </c>
      <c r="L83" s="49"/>
      <c r="M83" s="49">
        <f>J83-G83</f>
        <v>-0.43412797992469621</v>
      </c>
    </row>
    <row r="84" spans="1:13" s="44" customFormat="1" ht="29.25" customHeight="1" x14ac:dyDescent="0.25">
      <c r="A84" s="48"/>
      <c r="B84" s="47"/>
      <c r="C84" s="46"/>
      <c r="D84" s="46"/>
      <c r="E84" s="45"/>
      <c r="F84" s="45"/>
      <c r="G84" s="45"/>
      <c r="H84" s="45"/>
      <c r="I84" s="45"/>
      <c r="J84" s="45"/>
      <c r="K84" s="45"/>
      <c r="L84" s="45"/>
      <c r="M84" s="45"/>
    </row>
    <row r="85" spans="1:13" s="16" customFormat="1" ht="29.25" customHeight="1" x14ac:dyDescent="0.25">
      <c r="A85" s="20" t="s">
        <v>25</v>
      </c>
      <c r="B85" s="9"/>
      <c r="C85" s="9"/>
      <c r="D85" s="9"/>
      <c r="E85" s="9"/>
      <c r="F85" s="9"/>
      <c r="G85" s="9"/>
      <c r="H85" s="9"/>
      <c r="I85" s="9"/>
      <c r="J85" s="9"/>
      <c r="K85" s="9"/>
      <c r="L85" s="9"/>
      <c r="M85" s="9"/>
    </row>
    <row r="86" spans="1:13" s="16" customFormat="1" ht="29.25" customHeight="1" x14ac:dyDescent="0.25">
      <c r="A86" s="21"/>
      <c r="B86" s="21"/>
      <c r="C86" s="21"/>
      <c r="D86" s="21"/>
      <c r="E86" s="21"/>
      <c r="F86" s="21"/>
      <c r="G86" s="21"/>
      <c r="H86" s="21"/>
      <c r="I86" s="21"/>
      <c r="J86" s="21"/>
      <c r="K86" s="21"/>
      <c r="L86" s="21"/>
      <c r="M86" s="21"/>
    </row>
    <row r="87" spans="1:13" s="16" customFormat="1" ht="29.25" customHeight="1" x14ac:dyDescent="0.25">
      <c r="A87" s="43" t="s">
        <v>24</v>
      </c>
      <c r="B87" s="42" t="s">
        <v>23</v>
      </c>
      <c r="C87" s="40"/>
      <c r="D87" s="43" t="s">
        <v>22</v>
      </c>
      <c r="E87" s="42" t="s">
        <v>21</v>
      </c>
      <c r="F87" s="41"/>
      <c r="G87" s="41"/>
      <c r="H87" s="41"/>
      <c r="I87" s="41"/>
      <c r="J87" s="41"/>
      <c r="K87" s="41"/>
      <c r="L87" s="41"/>
      <c r="M87" s="40"/>
    </row>
    <row r="88" spans="1:13" s="16" customFormat="1" ht="29.25" customHeight="1" x14ac:dyDescent="0.25">
      <c r="A88" s="39"/>
      <c r="B88" s="38"/>
      <c r="C88" s="36"/>
      <c r="D88" s="39"/>
      <c r="E88" s="38"/>
      <c r="F88" s="37"/>
      <c r="G88" s="37"/>
      <c r="H88" s="37"/>
      <c r="I88" s="37"/>
      <c r="J88" s="37"/>
      <c r="K88" s="37"/>
      <c r="L88" s="37"/>
      <c r="M88" s="36"/>
    </row>
    <row r="89" spans="1:13" s="16" customFormat="1" ht="29.25" customHeight="1" x14ac:dyDescent="0.25">
      <c r="A89" s="25">
        <v>1</v>
      </c>
      <c r="B89" s="35">
        <v>2</v>
      </c>
      <c r="C89" s="33"/>
      <c r="D89" s="25">
        <v>3</v>
      </c>
      <c r="E89" s="35">
        <v>4</v>
      </c>
      <c r="F89" s="34"/>
      <c r="G89" s="34"/>
      <c r="H89" s="34"/>
      <c r="I89" s="34"/>
      <c r="J89" s="34"/>
      <c r="K89" s="34"/>
      <c r="L89" s="34"/>
      <c r="M89" s="33"/>
    </row>
    <row r="90" spans="1:13" s="16" customFormat="1" ht="29.25" customHeight="1" x14ac:dyDescent="0.25">
      <c r="A90" s="31">
        <v>1</v>
      </c>
      <c r="B90" s="30" t="s">
        <v>20</v>
      </c>
      <c r="C90" s="29"/>
      <c r="D90" s="25"/>
      <c r="E90" s="35"/>
      <c r="F90" s="34"/>
      <c r="G90" s="34"/>
      <c r="H90" s="34"/>
      <c r="I90" s="34"/>
      <c r="J90" s="34"/>
      <c r="K90" s="34"/>
      <c r="L90" s="34"/>
      <c r="M90" s="33"/>
    </row>
    <row r="91" spans="1:13" s="16" customFormat="1" ht="67.5" customHeight="1" x14ac:dyDescent="0.25">
      <c r="A91" s="25"/>
      <c r="B91" s="24" t="str">
        <f>B63</f>
        <v>Видатки загального фонду на забезпечення діяльності бібліотек</v>
      </c>
      <c r="C91" s="22"/>
      <c r="D91" s="25" t="s">
        <v>18</v>
      </c>
      <c r="E91" s="24" t="s">
        <v>19</v>
      </c>
      <c r="F91" s="23"/>
      <c r="G91" s="23"/>
      <c r="H91" s="23"/>
      <c r="I91" s="23"/>
      <c r="J91" s="23"/>
      <c r="K91" s="23"/>
      <c r="L91" s="23"/>
      <c r="M91" s="22"/>
    </row>
    <row r="92" spans="1:13" s="16" customFormat="1" ht="185.25" customHeight="1" x14ac:dyDescent="0.25">
      <c r="A92" s="25"/>
      <c r="B92" s="24" t="str">
        <f>B64</f>
        <v>Видатки на реалзацію громадських проєктів-переможців відповідно до Програми бюджетування за участі громадськості (Бюджет участі ) Хмельницької міської територіальної громади на 2024-2026 роки</v>
      </c>
      <c r="C92" s="32"/>
      <c r="D92" s="25" t="s">
        <v>18</v>
      </c>
      <c r="E92" s="24" t="s">
        <v>11</v>
      </c>
      <c r="F92" s="23"/>
      <c r="G92" s="23"/>
      <c r="H92" s="23"/>
      <c r="I92" s="23"/>
      <c r="J92" s="23"/>
      <c r="K92" s="23"/>
      <c r="L92" s="23"/>
      <c r="M92" s="22"/>
    </row>
    <row r="93" spans="1:13" s="16" customFormat="1" ht="29.25" customHeight="1" x14ac:dyDescent="0.25">
      <c r="A93" s="31">
        <v>2</v>
      </c>
      <c r="B93" s="30" t="s">
        <v>17</v>
      </c>
      <c r="C93" s="29"/>
      <c r="D93" s="25"/>
      <c r="E93" s="28"/>
      <c r="F93" s="27"/>
      <c r="G93" s="27"/>
      <c r="H93" s="27"/>
      <c r="I93" s="27"/>
      <c r="J93" s="27"/>
      <c r="K93" s="27"/>
      <c r="L93" s="27"/>
      <c r="M93" s="26"/>
    </row>
    <row r="94" spans="1:13" s="16" customFormat="1" ht="29.25" customHeight="1" x14ac:dyDescent="0.25">
      <c r="A94" s="31"/>
      <c r="B94" s="24" t="str">
        <f>B66</f>
        <v>Число читачів</v>
      </c>
      <c r="C94" s="32"/>
      <c r="D94" s="25" t="str">
        <f>C66</f>
        <v>осіб</v>
      </c>
      <c r="E94" s="24" t="s">
        <v>16</v>
      </c>
      <c r="F94" s="23"/>
      <c r="G94" s="23"/>
      <c r="H94" s="23"/>
      <c r="I94" s="23"/>
      <c r="J94" s="23"/>
      <c r="K94" s="23"/>
      <c r="L94" s="23"/>
      <c r="M94" s="22"/>
    </row>
    <row r="95" spans="1:13" s="16" customFormat="1" ht="29.25" customHeight="1" x14ac:dyDescent="0.25">
      <c r="A95" s="31"/>
      <c r="B95" s="24" t="str">
        <f>B67</f>
        <v xml:space="preserve">Бібліотечний фонд </v>
      </c>
      <c r="C95" s="32"/>
      <c r="D95" s="25" t="str">
        <f>C67</f>
        <v>прим.</v>
      </c>
      <c r="E95" s="24" t="s">
        <v>15</v>
      </c>
      <c r="F95" s="23"/>
      <c r="G95" s="23"/>
      <c r="H95" s="23"/>
      <c r="I95" s="23"/>
      <c r="J95" s="23"/>
      <c r="K95" s="23"/>
      <c r="L95" s="23"/>
      <c r="M95" s="22"/>
    </row>
    <row r="96" spans="1:13" s="16" customFormat="1" ht="29.25" customHeight="1" x14ac:dyDescent="0.25">
      <c r="A96" s="31"/>
      <c r="B96" s="24" t="str">
        <f>B68</f>
        <v xml:space="preserve">Бібліотечний фонд </v>
      </c>
      <c r="C96" s="32"/>
      <c r="D96" s="25" t="str">
        <f>C68</f>
        <v>грн</v>
      </c>
      <c r="E96" s="24" t="s">
        <v>14</v>
      </c>
      <c r="F96" s="23"/>
      <c r="G96" s="23"/>
      <c r="H96" s="23"/>
      <c r="I96" s="23"/>
      <c r="J96" s="23"/>
      <c r="K96" s="23"/>
      <c r="L96" s="23"/>
      <c r="M96" s="22"/>
    </row>
    <row r="97" spans="1:29" s="16" customFormat="1" ht="29.25" customHeight="1" x14ac:dyDescent="0.25">
      <c r="A97" s="31">
        <v>3</v>
      </c>
      <c r="B97" s="30" t="s">
        <v>13</v>
      </c>
      <c r="C97" s="29"/>
      <c r="D97" s="25"/>
      <c r="E97" s="28"/>
      <c r="F97" s="27"/>
      <c r="G97" s="27"/>
      <c r="H97" s="27"/>
      <c r="I97" s="27"/>
      <c r="J97" s="27"/>
      <c r="K97" s="27"/>
      <c r="L97" s="27"/>
      <c r="M97" s="26"/>
    </row>
    <row r="98" spans="1:29" s="16" customFormat="1" ht="49.5" customHeight="1" x14ac:dyDescent="0.25">
      <c r="A98" s="31"/>
      <c r="B98" s="24" t="str">
        <f>B78</f>
        <v>Середні затрати на обслуговування одного читача</v>
      </c>
      <c r="C98" s="22"/>
      <c r="D98" s="25" t="str">
        <f>C78</f>
        <v>грн.</v>
      </c>
      <c r="E98" s="28" t="s">
        <v>12</v>
      </c>
      <c r="F98" s="27"/>
      <c r="G98" s="27"/>
      <c r="H98" s="27"/>
      <c r="I98" s="27"/>
      <c r="J98" s="27"/>
      <c r="K98" s="27"/>
      <c r="L98" s="27"/>
      <c r="M98" s="26"/>
    </row>
    <row r="99" spans="1:29" s="16" customFormat="1" ht="183" customHeight="1" x14ac:dyDescent="0.25">
      <c r="A99" s="25"/>
      <c r="B99" s="24" t="str">
        <f>B80</f>
        <v>Середні витрати на реалізацію громадських  проектів- переможців відповідно до Програми бюджетування за участі громадськості  Хмельницької міської територіальної громади на 2024-2026 роки</v>
      </c>
      <c r="C99" s="22"/>
      <c r="D99" s="25" t="str">
        <f>C80</f>
        <v>грн.</v>
      </c>
      <c r="E99" s="24" t="s">
        <v>11</v>
      </c>
      <c r="F99" s="23"/>
      <c r="G99" s="23"/>
      <c r="H99" s="23"/>
      <c r="I99" s="23"/>
      <c r="J99" s="23"/>
      <c r="K99" s="23"/>
      <c r="L99" s="23"/>
      <c r="M99" s="22"/>
    </row>
    <row r="100" spans="1:29" s="16" customFormat="1" ht="29.25" customHeight="1" x14ac:dyDescent="0.25">
      <c r="A100" s="31">
        <v>4</v>
      </c>
      <c r="B100" s="30" t="s">
        <v>10</v>
      </c>
      <c r="C100" s="29"/>
      <c r="D100" s="25"/>
      <c r="E100" s="28"/>
      <c r="F100" s="27"/>
      <c r="G100" s="27"/>
      <c r="H100" s="27"/>
      <c r="I100" s="27"/>
      <c r="J100" s="27"/>
      <c r="K100" s="27"/>
      <c r="L100" s="27"/>
      <c r="M100" s="26"/>
    </row>
    <row r="101" spans="1:29" s="16" customFormat="1" ht="99" customHeight="1" x14ac:dyDescent="0.25">
      <c r="A101" s="25"/>
      <c r="B101" s="24" t="str">
        <f>B83</f>
        <v>Динаміка збільшення кількості читачів в плановому періоді по відношенню до фактичного показника попереднього періоду</v>
      </c>
      <c r="C101" s="22"/>
      <c r="D101" s="25" t="str">
        <f>C83</f>
        <v>%</v>
      </c>
      <c r="E101" s="24" t="s">
        <v>9</v>
      </c>
      <c r="F101" s="23"/>
      <c r="G101" s="23"/>
      <c r="H101" s="23"/>
      <c r="I101" s="23"/>
      <c r="J101" s="23"/>
      <c r="K101" s="23"/>
      <c r="L101" s="23"/>
      <c r="M101" s="22"/>
    </row>
    <row r="102" spans="1:29" s="16" customFormat="1" ht="29.25" customHeight="1" x14ac:dyDescent="0.25">
      <c r="A102" s="21"/>
      <c r="B102" s="21"/>
      <c r="C102" s="21"/>
      <c r="D102" s="21"/>
      <c r="E102" s="21"/>
      <c r="F102" s="21"/>
      <c r="G102" s="21"/>
      <c r="H102" s="21"/>
      <c r="I102" s="21"/>
      <c r="J102" s="21"/>
      <c r="K102" s="21"/>
      <c r="L102" s="21"/>
      <c r="M102" s="21"/>
    </row>
    <row r="103" spans="1:29" s="16" customFormat="1" ht="29.25" customHeight="1" x14ac:dyDescent="0.25">
      <c r="A103" s="20" t="s">
        <v>8</v>
      </c>
      <c r="B103" s="9"/>
      <c r="C103" s="9"/>
      <c r="D103" s="9"/>
      <c r="E103" s="9"/>
      <c r="F103" s="9"/>
      <c r="G103" s="9"/>
      <c r="H103" s="9"/>
      <c r="I103" s="9"/>
      <c r="J103" s="9"/>
      <c r="K103" s="9"/>
      <c r="L103" s="9"/>
      <c r="M103" s="9"/>
    </row>
    <row r="104" spans="1:29" s="16" customFormat="1" ht="29.25" customHeight="1" x14ac:dyDescent="0.25">
      <c r="A104" s="19" t="s">
        <v>7</v>
      </c>
      <c r="B104" s="18"/>
      <c r="C104" s="18"/>
      <c r="D104" s="18"/>
      <c r="E104" s="18"/>
      <c r="F104" s="18"/>
      <c r="G104" s="18"/>
      <c r="H104" s="18"/>
      <c r="I104" s="18"/>
      <c r="J104" s="18"/>
      <c r="K104" s="18"/>
      <c r="L104" s="18"/>
      <c r="M104" s="17"/>
    </row>
    <row r="105" spans="1:29" ht="29.25" customHeight="1" x14ac:dyDescent="0.25">
      <c r="A105" s="15"/>
    </row>
    <row r="106" spans="1:29" ht="29.25" customHeight="1" x14ac:dyDescent="0.25">
      <c r="A106" s="14" t="s">
        <v>6</v>
      </c>
      <c r="B106" s="14"/>
      <c r="C106" s="14"/>
      <c r="D106" s="14"/>
    </row>
    <row r="107" spans="1:29" ht="29.25" customHeight="1" x14ac:dyDescent="0.25">
      <c r="A107" s="13" t="s">
        <v>5</v>
      </c>
      <c r="B107" s="12"/>
      <c r="C107" s="12"/>
      <c r="D107" s="12"/>
      <c r="E107" s="12"/>
      <c r="F107" s="12"/>
      <c r="G107" s="12"/>
      <c r="H107" s="12"/>
      <c r="I107" s="12"/>
      <c r="J107" s="12"/>
      <c r="K107" s="12"/>
      <c r="L107" s="12"/>
      <c r="M107" s="11"/>
      <c r="N107" s="8"/>
      <c r="O107" s="8"/>
      <c r="P107" s="8"/>
      <c r="Q107" s="8"/>
      <c r="R107" s="8"/>
      <c r="S107" s="8"/>
      <c r="T107" s="8"/>
      <c r="U107" s="8"/>
      <c r="V107" s="8"/>
      <c r="W107" s="8"/>
      <c r="X107" s="8"/>
      <c r="Y107" s="8"/>
      <c r="Z107" s="8"/>
      <c r="AA107" s="8"/>
      <c r="AB107" s="8"/>
      <c r="AC107" s="8"/>
    </row>
    <row r="108" spans="1:29" ht="83.25" customHeight="1" x14ac:dyDescent="0.25">
      <c r="A108" s="10" t="s">
        <v>4</v>
      </c>
      <c r="B108" s="9"/>
      <c r="C108" s="9"/>
      <c r="D108" s="9"/>
      <c r="E108" s="9"/>
      <c r="F108" s="9"/>
      <c r="G108" s="9"/>
      <c r="H108" s="9"/>
      <c r="I108" s="9"/>
      <c r="J108" s="9"/>
      <c r="K108" s="9"/>
      <c r="L108" s="9"/>
      <c r="M108" s="9"/>
      <c r="N108" s="8"/>
      <c r="O108" s="8"/>
      <c r="P108" s="8"/>
      <c r="Q108" s="8"/>
      <c r="R108" s="8"/>
      <c r="S108" s="8"/>
      <c r="T108" s="8"/>
      <c r="U108" s="8"/>
      <c r="V108" s="8"/>
      <c r="W108" s="8"/>
      <c r="X108" s="8"/>
      <c r="Y108" s="8"/>
      <c r="Z108" s="8"/>
      <c r="AA108" s="8"/>
      <c r="AB108" s="8"/>
      <c r="AC108" s="8"/>
    </row>
    <row r="109" spans="1:29" ht="29.25" customHeight="1" x14ac:dyDescent="0.25">
      <c r="A109" s="7"/>
      <c r="B109" s="7"/>
      <c r="C109" s="7"/>
      <c r="D109" s="7"/>
    </row>
    <row r="110" spans="1:29" ht="29.25" customHeight="1" x14ac:dyDescent="0.25">
      <c r="A110" s="3" t="s">
        <v>3</v>
      </c>
      <c r="B110" s="3"/>
      <c r="C110" s="3"/>
      <c r="D110" s="3"/>
      <c r="E110" s="3"/>
    </row>
    <row r="111" spans="1:29" ht="29.25" customHeight="1" x14ac:dyDescent="0.25">
      <c r="A111" s="3"/>
      <c r="B111" s="3"/>
      <c r="C111" s="3"/>
      <c r="D111" s="3"/>
      <c r="E111" s="3"/>
      <c r="G111" s="5"/>
      <c r="H111" s="5"/>
      <c r="J111" s="4" t="s">
        <v>2</v>
      </c>
      <c r="K111" s="4"/>
      <c r="L111" s="4"/>
      <c r="M111" s="4"/>
    </row>
    <row r="112" spans="1:29" ht="29.25" customHeight="1" x14ac:dyDescent="0.25">
      <c r="A112" s="6"/>
      <c r="B112" s="6"/>
      <c r="C112" s="6"/>
      <c r="D112" s="6"/>
      <c r="E112" s="6"/>
      <c r="J112" s="2"/>
      <c r="K112" s="2"/>
      <c r="L112" s="2"/>
      <c r="M112" s="2"/>
    </row>
    <row r="113" spans="1:13" ht="29.25" customHeight="1" x14ac:dyDescent="0.25">
      <c r="A113" s="3" t="s">
        <v>1</v>
      </c>
      <c r="B113" s="3"/>
      <c r="C113" s="3"/>
      <c r="D113" s="3"/>
      <c r="E113" s="3"/>
      <c r="G113" s="5"/>
      <c r="H113" s="5"/>
      <c r="J113" s="4" t="s">
        <v>0</v>
      </c>
      <c r="K113" s="4"/>
      <c r="L113" s="4"/>
      <c r="M113" s="4"/>
    </row>
    <row r="114" spans="1:13" ht="29.25" customHeight="1" x14ac:dyDescent="0.25">
      <c r="A114" s="3"/>
      <c r="B114" s="3"/>
      <c r="C114" s="3"/>
      <c r="D114" s="3"/>
      <c r="E114" s="3"/>
      <c r="J114" s="2"/>
      <c r="K114" s="2"/>
      <c r="L114" s="2"/>
      <c r="M114" s="2"/>
    </row>
  </sheetData>
  <mergeCells count="103">
    <mergeCell ref="E10:K10"/>
    <mergeCell ref="D12:E12"/>
    <mergeCell ref="B24:M24"/>
    <mergeCell ref="L8:M8"/>
    <mergeCell ref="L9:M9"/>
    <mergeCell ref="L11:M11"/>
    <mergeCell ref="L10:M10"/>
    <mergeCell ref="D13:E13"/>
    <mergeCell ref="B9:C9"/>
    <mergeCell ref="E8:K8"/>
    <mergeCell ref="B8:C8"/>
    <mergeCell ref="E9:K9"/>
    <mergeCell ref="B13:C13"/>
    <mergeCell ref="B34:D34"/>
    <mergeCell ref="B11:C11"/>
    <mergeCell ref="B12:C12"/>
    <mergeCell ref="E11:K11"/>
    <mergeCell ref="B33:D33"/>
    <mergeCell ref="B17:M17"/>
    <mergeCell ref="B10:C10"/>
    <mergeCell ref="G12:K12"/>
    <mergeCell ref="G113:H113"/>
    <mergeCell ref="B25:M25"/>
    <mergeCell ref="A107:M107"/>
    <mergeCell ref="G111:H111"/>
    <mergeCell ref="L12:M12"/>
    <mergeCell ref="A41:M41"/>
    <mergeCell ref="L13:M13"/>
    <mergeCell ref="J112:M112"/>
    <mergeCell ref="G13:K13"/>
    <mergeCell ref="B32:D32"/>
    <mergeCell ref="A14:M14"/>
    <mergeCell ref="B48:D48"/>
    <mergeCell ref="A87:A88"/>
    <mergeCell ref="B87:C88"/>
    <mergeCell ref="K43:M43"/>
    <mergeCell ref="E30:G30"/>
    <mergeCell ref="H43:J43"/>
    <mergeCell ref="B16:M16"/>
    <mergeCell ref="H30:J30"/>
    <mergeCell ref="B39:M39"/>
    <mergeCell ref="A85:M85"/>
    <mergeCell ref="B45:D45"/>
    <mergeCell ref="K53:M53"/>
    <mergeCell ref="A30:A31"/>
    <mergeCell ref="B30:D31"/>
    <mergeCell ref="B43:D44"/>
    <mergeCell ref="A36:M36"/>
    <mergeCell ref="B38:M38"/>
    <mergeCell ref="A43:A44"/>
    <mergeCell ref="J111:M111"/>
    <mergeCell ref="A53:A54"/>
    <mergeCell ref="A6:M6"/>
    <mergeCell ref="K30:M30"/>
    <mergeCell ref="E43:G43"/>
    <mergeCell ref="C53:C54"/>
    <mergeCell ref="B100:C100"/>
    <mergeCell ref="B46:D46"/>
    <mergeCell ref="E96:M96"/>
    <mergeCell ref="E95:M95"/>
    <mergeCell ref="J114:M114"/>
    <mergeCell ref="B20:M20"/>
    <mergeCell ref="B53:B54"/>
    <mergeCell ref="A113:E114"/>
    <mergeCell ref="A110:E111"/>
    <mergeCell ref="E92:M92"/>
    <mergeCell ref="B90:C90"/>
    <mergeCell ref="E90:M90"/>
    <mergeCell ref="B91:C91"/>
    <mergeCell ref="J113:M113"/>
    <mergeCell ref="J1:M4"/>
    <mergeCell ref="A5:M5"/>
    <mergeCell ref="D53:D54"/>
    <mergeCell ref="E53:G53"/>
    <mergeCell ref="H53:J53"/>
    <mergeCell ref="E93:M93"/>
    <mergeCell ref="B47:D47"/>
    <mergeCell ref="A76:M76"/>
    <mergeCell ref="A81:M81"/>
    <mergeCell ref="B37:M37"/>
    <mergeCell ref="D87:D88"/>
    <mergeCell ref="E87:M88"/>
    <mergeCell ref="B89:C89"/>
    <mergeCell ref="E89:M89"/>
    <mergeCell ref="B92:C92"/>
    <mergeCell ref="B93:C93"/>
    <mergeCell ref="E91:M91"/>
    <mergeCell ref="A108:M108"/>
    <mergeCell ref="B94:C94"/>
    <mergeCell ref="B95:C95"/>
    <mergeCell ref="B96:C96"/>
    <mergeCell ref="B98:C98"/>
    <mergeCell ref="E94:M94"/>
    <mergeCell ref="B101:C101"/>
    <mergeCell ref="E101:M101"/>
    <mergeCell ref="B97:C97"/>
    <mergeCell ref="E97:M97"/>
    <mergeCell ref="A103:M103"/>
    <mergeCell ref="A104:M104"/>
    <mergeCell ref="B99:C99"/>
    <mergeCell ref="E99:M99"/>
    <mergeCell ref="E98:M98"/>
    <mergeCell ref="E100:M100"/>
  </mergeCells>
  <pageMargins left="0.16" right="0.16" top="0.35" bottom="0.3"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1014030</vt:lpstr>
      <vt:lpstr>'1014030'!Область_друку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Ліщук Петро Андрійович</dc:creator>
  <cp:lastModifiedBy>Ліщук Петро Андрійович</cp:lastModifiedBy>
  <dcterms:created xsi:type="dcterms:W3CDTF">2025-03-14T09:56:13Z</dcterms:created>
  <dcterms:modified xsi:type="dcterms:W3CDTF">2025-03-14T09:56:40Z</dcterms:modified>
</cp:coreProperties>
</file>