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2019" sheetId="1" r:id="rId1"/>
  </sheets>
  <definedNames>
    <definedName name="_xlnm.Print_Area" localSheetId="0">'2019'!$A$1:$L$74</definedName>
  </definedNames>
  <calcPr fullCalcOnLoad="1"/>
</workbook>
</file>

<file path=xl/sharedStrings.xml><?xml version="1.0" encoding="utf-8"?>
<sst xmlns="http://schemas.openxmlformats.org/spreadsheetml/2006/main" count="135" uniqueCount="132">
  <si>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</si>
  <si>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</si>
  <si>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</si>
  <si>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</si>
  <si>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</si>
  <si>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</si>
  <si>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2417000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</si>
  <si>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</si>
  <si>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</si>
  <si>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</si>
  <si>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</si>
  <si>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</si>
  <si>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</si>
  <si>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</si>
  <si>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</si>
  <si>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</si>
  <si>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</si>
  <si>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</si>
  <si>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</si>
  <si>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</si>
  <si>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</si>
  <si>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</si>
  <si>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</si>
  <si>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</si>
  <si>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</si>
  <si>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</si>
  <si>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</si>
  <si>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</si>
  <si>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</si>
  <si>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</si>
  <si>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</si>
  <si>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</si>
  <si>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</si>
  <si>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</si>
  <si>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</si>
  <si>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</si>
  <si>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</si>
  <si>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</si>
  <si>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</si>
  <si>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</si>
  <si>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</si>
  <si>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</si>
  <si>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</si>
  <si>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</si>
  <si>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</si>
  <si>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</si>
  <si>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</si>
  <si>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</si>
  <si>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</si>
  <si>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</si>
  <si>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</si>
  <si>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</si>
  <si>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</si>
  <si>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</si>
  <si>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</si>
  <si>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</si>
  <si>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</si>
  <si>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Медична субвенція з державного бюджету місцевим бюджетам </t>
  </si>
  <si>
    <t>21080900 - 21081500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</si>
  <si>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</si>
  <si>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</si>
  <si>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</si>
  <si>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</si>
  <si>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</si>
  <si>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</si>
  <si>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</si>
  <si>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</si>
  <si>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</si>
  <si>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41050100</t>
  </si>
  <si>
    <t>Субвенція з місцевого бюджету на надання пільг та житлових субсидій населенню на оплату електроенергії, природного газу, послуг тепло-,   на надання пільг та житлових субсидій населенню на оплату електроенергії, природного газу, послуг тепло-, водопостачання і водовідведення , квартирної плати , вивезення побутового сміття та рідких нечистот</t>
  </si>
  <si>
    <t>41050000</t>
  </si>
  <si>
    <t>41050200</t>
  </si>
  <si>
    <t xml:space="preserve"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</si>
  <si>
    <t>41050300</t>
  </si>
  <si>
    <t>41050700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</si>
  <si>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 </t>
  </si>
  <si>
    <t xml:space="preserve"> 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  </t>
  </si>
  <si>
    <t>41051500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</si>
  <si>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</si>
  <si>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 xml:space="preserve"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</si>
  <si>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</si>
  <si>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</si>
  <si>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</si>
  <si>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</si>
  <si>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</si>
  <si>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Державного та місцевого  бюджетів - всього: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</si>
  <si>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</si>
  <si>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</si>
  <si>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</si>
  <si>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</si>
  <si>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</si>
  <si>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</si>
  <si>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</si>
  <si>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</si>
  <si>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</si>
  <si>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</si>
  <si>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</si>
  <si>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</si>
  <si>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41052000</t>
  </si>
  <si>
    <t>від "____" _________ 2019 року №_____</t>
  </si>
  <si>
    <t>Звіт про виконання загального та спеціального фонду бюджету м.Хмельницького за 1-й квартал  2019 року</t>
  </si>
  <si>
    <t xml:space="preserve">Затверджено  на 2019 рік </t>
  </si>
  <si>
    <t>План на І-й квартал 2019 року</t>
  </si>
  <si>
    <t>Виконано  за      1-й квартал   2019 року</t>
  </si>
  <si>
    <t>% виконання до плану на   1-й квартал 2019р.</t>
  </si>
  <si>
    <t>% виконання до плану на 1-й квартал 2019р.</t>
  </si>
  <si>
    <t xml:space="preserve">Виконано за       1-й квартал 2019 року </t>
  </si>
  <si>
    <t xml:space="preserve">Разом виконання по загальному та спеціальному фондах за 1-й квартал 2019р. 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</si>
  <si>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</si>
  <si>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</si>
  <si>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</si>
  <si>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 xml:space="preserve">Збір за видачу дозволу на розміщення об"єктів торгівлі та сфери послуг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</si>
  <si>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</si>
  <si>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</si>
  <si>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</si>
  <si>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</si>
  <si>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</si>
  <si>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</si>
  <si>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</si>
  <si>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</si>
  <si>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</si>
  <si>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</si>
  <si>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41051400</t>
  </si>
  <si>
    <t xml:space="preserve"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</t>
  </si>
  <si>
    <t>41034200</t>
  </si>
  <si>
    <t>41034500</t>
  </si>
  <si>
    <t xml:space="preserve">Субвенція з державного бюджету місцевим бюджетам та здійснення заходів щодло соціально-економічного розвитку окремих територій 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</si>
  <si>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</si>
  <si>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</si>
  <si>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>24030000-2406030-24110900</t>
  </si>
  <si>
    <t xml:space="preserve">Єдиний податок </t>
  </si>
  <si>
    <t>Керуючий справами виконавчого комітету                                                                                                                        Ю. Сабій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</si>
</sst>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6" fontId="35" fillId="0" borderId="11" xfId="0" applyNumberFormat="1" applyFont="1" applyFill="1" applyBorder="1" applyAlignment="1" applyProtection="1">
      <alignment vertical="center"/>
      <protection/>
    </xf>
    <xf numFmtId="196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6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6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196" fontId="41" fillId="0" borderId="16" xfId="0" applyNumberFormat="1" applyFont="1" applyFill="1" applyBorder="1" applyAlignment="1" applyProtection="1">
      <alignment vertical="center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4" fontId="35" fillId="0" borderId="16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197" fontId="35" fillId="0" borderId="16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35" fillId="0" borderId="17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hyperlink" Target="_ftn1" TargetMode="External" /><Relationship Id="rId13" Type="http://schemas.openxmlformats.org/officeDocument/2006/relationships/hyperlink" Target="_ftn1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="70" zoomScaleNormal="70" zoomScalePageLayoutView="0" workbookViewId="0" topLeftCell="B1">
      <pane ySplit="7" topLeftCell="A67" activePane="bottomLeft" state="frozen"/>
      <selection pane="topLeft" activeCell="A1" sqref="A1"/>
      <selection pane="bottomLeft" activeCell="E100" sqref="E100"/>
    </sheetView>
  </sheetViews>
  <sheetFormatPr defaultColWidth="9.140625" defaultRowHeight="12.75"/>
  <cols>
    <col min="1" max="1" width="11.57421875" style="7" customWidth="1"/>
    <col min="2" max="2" width="72.140625" style="7" customWidth="1"/>
    <col min="3" max="3" width="22.28125" style="7" bestFit="1" customWidth="1"/>
    <col min="4" max="4" width="21.57421875" style="7" customWidth="1"/>
    <col min="5" max="5" width="19.421875" style="7" customWidth="1"/>
    <col min="6" max="6" width="13.00390625" style="7" hidden="1" customWidth="1"/>
    <col min="7" max="7" width="16.421875" style="7" customWidth="1"/>
    <col min="8" max="8" width="18.57421875" style="7" customWidth="1"/>
    <col min="9" max="9" width="17.28125" style="7" customWidth="1"/>
    <col min="10" max="10" width="18.00390625" style="7" customWidth="1"/>
    <col min="11" max="11" width="16.28125" style="7" customWidth="1"/>
    <col min="12" max="12" width="20.140625" style="7" customWidth="1"/>
    <col min="13" max="16384" width="9.140625" style="3" customWidth="1"/>
  </cols>
  <sheetData>
    <row r="1" spans="1:12" ht="20.25">
      <c r="A1" s="47"/>
      <c r="B1" s="47"/>
      <c r="C1" s="46" t="s">
        <v>63</v>
      </c>
      <c r="D1" s="46"/>
      <c r="E1" s="46"/>
      <c r="F1" s="46"/>
      <c r="G1" s="46"/>
      <c r="H1" s="46"/>
      <c r="I1" s="46"/>
      <c r="J1" s="46"/>
      <c r="K1" s="46"/>
      <c r="L1" s="46"/>
    </row>
    <row r="2" spans="1:12" ht="20.25">
      <c r="A2" s="47"/>
      <c r="B2" s="47"/>
      <c r="C2" s="46" t="s">
        <v>18</v>
      </c>
      <c r="D2" s="46"/>
      <c r="E2" s="46"/>
      <c r="F2" s="46"/>
      <c r="G2" s="46"/>
      <c r="H2" s="46"/>
      <c r="I2" s="46"/>
      <c r="J2" s="46"/>
      <c r="K2" s="46"/>
      <c r="L2" s="46"/>
    </row>
    <row r="3" spans="1:12" ht="42" customHeight="1">
      <c r="A3" s="47"/>
      <c r="B3" s="47"/>
      <c r="C3" s="46" t="s">
        <v>99</v>
      </c>
      <c r="D3" s="46"/>
      <c r="E3" s="46"/>
      <c r="F3" s="46"/>
      <c r="G3" s="46"/>
      <c r="H3" s="46"/>
      <c r="I3" s="46"/>
      <c r="J3" s="46"/>
      <c r="K3" s="46"/>
      <c r="L3" s="46"/>
    </row>
    <row r="4" spans="1:12" ht="43.5" customHeight="1">
      <c r="A4" s="52" t="s">
        <v>100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21" thickBot="1">
      <c r="A5" s="11" t="s">
        <v>59</v>
      </c>
      <c r="B5" s="11"/>
      <c r="C5" s="11"/>
      <c r="D5" s="11"/>
      <c r="E5" s="11"/>
      <c r="F5" s="11"/>
      <c r="G5" s="11"/>
      <c r="I5" s="11"/>
      <c r="J5" s="11"/>
      <c r="K5" s="6" t="s">
        <v>27</v>
      </c>
      <c r="L5" s="11"/>
    </row>
    <row r="6" spans="1:12" ht="23.25" customHeight="1">
      <c r="A6" s="48" t="s">
        <v>7</v>
      </c>
      <c r="B6" s="54" t="s">
        <v>37</v>
      </c>
      <c r="C6" s="53" t="s">
        <v>60</v>
      </c>
      <c r="D6" s="53"/>
      <c r="E6" s="53"/>
      <c r="F6" s="53"/>
      <c r="G6" s="53"/>
      <c r="H6" s="50" t="s">
        <v>61</v>
      </c>
      <c r="I6" s="50"/>
      <c r="J6" s="50"/>
      <c r="K6" s="50"/>
      <c r="L6" s="18"/>
    </row>
    <row r="7" spans="1:12" ht="119.25" customHeight="1">
      <c r="A7" s="49"/>
      <c r="B7" s="55"/>
      <c r="C7" s="1" t="s">
        <v>101</v>
      </c>
      <c r="D7" s="1" t="s">
        <v>102</v>
      </c>
      <c r="E7" s="1" t="s">
        <v>103</v>
      </c>
      <c r="F7" s="1" t="s">
        <v>28</v>
      </c>
      <c r="G7" s="1" t="s">
        <v>104</v>
      </c>
      <c r="H7" s="1" t="s">
        <v>101</v>
      </c>
      <c r="I7" s="1" t="s">
        <v>102</v>
      </c>
      <c r="J7" s="1" t="s">
        <v>106</v>
      </c>
      <c r="K7" s="1" t="s">
        <v>105</v>
      </c>
      <c r="L7" s="19" t="s">
        <v>107</v>
      </c>
    </row>
    <row r="8" spans="1:12" s="4" customFormat="1" ht="18.75">
      <c r="A8" s="20">
        <v>10000000</v>
      </c>
      <c r="B8" s="21" t="s">
        <v>8</v>
      </c>
      <c r="C8" s="39">
        <f>SUM(C9,C16,C23,C24,C25,C27)</f>
        <v>1600260595</v>
      </c>
      <c r="D8" s="39">
        <f>SUM(D9,D16,D23,D24,D25,D27)</f>
        <v>353236800</v>
      </c>
      <c r="E8" s="39">
        <f>SUM(E9,E15,E16,E23,E24,E25,E26)</f>
        <v>389243410.68</v>
      </c>
      <c r="F8" s="23">
        <v>91.8</v>
      </c>
      <c r="G8" s="42">
        <f>E8/D8*100</f>
        <v>110.19333508852984</v>
      </c>
      <c r="H8" s="39">
        <f>SUM(H27)</f>
        <v>500000</v>
      </c>
      <c r="I8" s="39">
        <f>SUM(I27)</f>
        <v>61300</v>
      </c>
      <c r="J8" s="39">
        <f>SUM(J27)</f>
        <v>224815.9</v>
      </c>
      <c r="K8" s="42">
        <f>J8/I8*100</f>
        <v>366.7469820554649</v>
      </c>
      <c r="L8" s="44">
        <f aca="true" t="shared" si="0" ref="L8:L70">SUM(E8,J8)</f>
        <v>389468226.58</v>
      </c>
    </row>
    <row r="9" spans="1:12" s="5" customFormat="1" ht="37.5">
      <c r="A9" s="20">
        <v>11000000</v>
      </c>
      <c r="B9" s="24" t="s">
        <v>21</v>
      </c>
      <c r="C9" s="39">
        <f>SUM(C10:C11)</f>
        <v>1005285095</v>
      </c>
      <c r="D9" s="39">
        <f>SUM(D10:D11)</f>
        <v>224133900</v>
      </c>
      <c r="E9" s="39">
        <f>SUM(E10:E11)</f>
        <v>249485092</v>
      </c>
      <c r="F9" s="23">
        <v>88.2</v>
      </c>
      <c r="G9" s="42">
        <f aca="true" t="shared" si="1" ref="G9:G70">E9/D9*100</f>
        <v>111.31073523460753</v>
      </c>
      <c r="H9" s="39"/>
      <c r="I9" s="39"/>
      <c r="J9" s="39"/>
      <c r="K9" s="42"/>
      <c r="L9" s="44">
        <f t="shared" si="0"/>
        <v>249485092</v>
      </c>
    </row>
    <row r="10" spans="1:12" ht="18.75">
      <c r="A10" s="20">
        <v>11010000</v>
      </c>
      <c r="B10" s="21" t="s">
        <v>33</v>
      </c>
      <c r="C10" s="39">
        <v>1003644595</v>
      </c>
      <c r="D10" s="39">
        <v>223583900</v>
      </c>
      <c r="E10" s="39">
        <v>248497504.6</v>
      </c>
      <c r="F10" s="22">
        <v>106.6</v>
      </c>
      <c r="G10" s="42">
        <v>111.14</v>
      </c>
      <c r="H10" s="39"/>
      <c r="I10" s="39"/>
      <c r="J10" s="39"/>
      <c r="K10" s="42"/>
      <c r="L10" s="44">
        <f t="shared" si="0"/>
        <v>248497504.6</v>
      </c>
    </row>
    <row r="11" spans="1:12" ht="39.75" customHeight="1">
      <c r="A11" s="20">
        <v>11020000</v>
      </c>
      <c r="B11" s="21" t="s">
        <v>62</v>
      </c>
      <c r="C11" s="39">
        <v>1640500</v>
      </c>
      <c r="D11" s="39">
        <v>550000</v>
      </c>
      <c r="E11" s="39">
        <v>987587.4</v>
      </c>
      <c r="F11" s="22">
        <v>80.7</v>
      </c>
      <c r="G11" s="42">
        <v>179.56</v>
      </c>
      <c r="H11" s="39"/>
      <c r="I11" s="39"/>
      <c r="J11" s="39"/>
      <c r="K11" s="42"/>
      <c r="L11" s="44">
        <f t="shared" si="0"/>
        <v>987587.4</v>
      </c>
    </row>
    <row r="12" spans="1:12" s="5" customFormat="1" ht="1.5" customHeight="1" hidden="1">
      <c r="A12" s="25" t="s">
        <v>14</v>
      </c>
      <c r="B12" s="24" t="s">
        <v>22</v>
      </c>
      <c r="C12" s="40">
        <f aca="true" t="shared" si="2" ref="C12:J12">SUM(C13:C14)</f>
        <v>0</v>
      </c>
      <c r="D12" s="40"/>
      <c r="E12" s="40">
        <f>SUM(E13:E14)</f>
        <v>0</v>
      </c>
      <c r="F12" s="23">
        <f t="shared" si="2"/>
        <v>103.8</v>
      </c>
      <c r="G12" s="42" t="e">
        <f t="shared" si="1"/>
        <v>#DIV/0!</v>
      </c>
      <c r="H12" s="39">
        <f t="shared" si="2"/>
        <v>0</v>
      </c>
      <c r="I12" s="39"/>
      <c r="J12" s="39">
        <f t="shared" si="2"/>
        <v>0</v>
      </c>
      <c r="K12" s="42"/>
      <c r="L12" s="44">
        <f t="shared" si="0"/>
        <v>0</v>
      </c>
    </row>
    <row r="13" spans="1:12" ht="18.75" hidden="1">
      <c r="A13" s="25" t="s">
        <v>23</v>
      </c>
      <c r="B13" s="24" t="s">
        <v>24</v>
      </c>
      <c r="C13" s="39"/>
      <c r="D13" s="39"/>
      <c r="E13" s="39">
        <v>0</v>
      </c>
      <c r="F13" s="22"/>
      <c r="G13" s="42" t="e">
        <f t="shared" si="1"/>
        <v>#DIV/0!</v>
      </c>
      <c r="H13" s="39"/>
      <c r="I13" s="39"/>
      <c r="J13" s="39"/>
      <c r="K13" s="42"/>
      <c r="L13" s="44">
        <f t="shared" si="0"/>
        <v>0</v>
      </c>
    </row>
    <row r="14" spans="1:12" ht="18.75" hidden="1">
      <c r="A14" s="25" t="s">
        <v>29</v>
      </c>
      <c r="B14" s="24" t="s">
        <v>30</v>
      </c>
      <c r="C14" s="39"/>
      <c r="D14" s="39"/>
      <c r="E14" s="39"/>
      <c r="F14" s="22">
        <v>103.8</v>
      </c>
      <c r="G14" s="42" t="e">
        <f t="shared" si="1"/>
        <v>#DIV/0!</v>
      </c>
      <c r="H14" s="39"/>
      <c r="I14" s="39"/>
      <c r="J14" s="39"/>
      <c r="K14" s="42"/>
      <c r="L14" s="44">
        <f t="shared" si="0"/>
        <v>0</v>
      </c>
    </row>
    <row r="15" spans="1:12" ht="37.5">
      <c r="A15" s="25" t="s">
        <v>108</v>
      </c>
      <c r="B15" s="24" t="s">
        <v>109</v>
      </c>
      <c r="C15" s="39"/>
      <c r="D15" s="39"/>
      <c r="E15" s="39">
        <v>145668.99</v>
      </c>
      <c r="F15" s="22"/>
      <c r="G15" s="42"/>
      <c r="H15" s="39"/>
      <c r="I15" s="39"/>
      <c r="J15" s="39"/>
      <c r="K15" s="42"/>
      <c r="L15" s="44">
        <v>145668.99</v>
      </c>
    </row>
    <row r="16" spans="1:12" ht="19.5">
      <c r="A16" s="25" t="s">
        <v>87</v>
      </c>
      <c r="B16" s="26" t="s">
        <v>39</v>
      </c>
      <c r="C16" s="39">
        <f>SUM(C17:C22)</f>
        <v>446260500</v>
      </c>
      <c r="D16" s="39">
        <f>SUM(D17:D22)</f>
        <v>111602900</v>
      </c>
      <c r="E16" s="39">
        <f>SUM(E17:E22)</f>
        <v>120294370.16</v>
      </c>
      <c r="F16" s="22">
        <v>168.4</v>
      </c>
      <c r="G16" s="42">
        <f t="shared" si="1"/>
        <v>107.78785332639205</v>
      </c>
      <c r="H16" s="39"/>
      <c r="I16" s="39"/>
      <c r="J16" s="39"/>
      <c r="K16" s="42"/>
      <c r="L16" s="44">
        <f t="shared" si="0"/>
        <v>120294370.16</v>
      </c>
    </row>
    <row r="17" spans="1:12" ht="37.5">
      <c r="A17" s="20" t="s">
        <v>45</v>
      </c>
      <c r="B17" s="24" t="s">
        <v>35</v>
      </c>
      <c r="C17" s="39">
        <v>19700500</v>
      </c>
      <c r="D17" s="39">
        <v>2560300</v>
      </c>
      <c r="E17" s="39">
        <v>3366471.5</v>
      </c>
      <c r="F17" s="22"/>
      <c r="G17" s="42">
        <f t="shared" si="1"/>
        <v>131.4873842909034</v>
      </c>
      <c r="H17" s="39"/>
      <c r="I17" s="39"/>
      <c r="J17" s="39"/>
      <c r="K17" s="42"/>
      <c r="L17" s="44">
        <f t="shared" si="0"/>
        <v>3366471.5</v>
      </c>
    </row>
    <row r="18" spans="1:12" ht="37.5">
      <c r="A18" s="20" t="s">
        <v>46</v>
      </c>
      <c r="B18" s="24" t="s">
        <v>40</v>
      </c>
      <c r="C18" s="39">
        <v>147460000</v>
      </c>
      <c r="D18" s="39">
        <v>32845000</v>
      </c>
      <c r="E18" s="39">
        <v>38672321.69</v>
      </c>
      <c r="F18" s="22"/>
      <c r="G18" s="42">
        <f t="shared" si="1"/>
        <v>117.74188366570253</v>
      </c>
      <c r="H18" s="39"/>
      <c r="I18" s="39"/>
      <c r="J18" s="39"/>
      <c r="K18" s="42"/>
      <c r="L18" s="44">
        <f t="shared" si="0"/>
        <v>38672321.69</v>
      </c>
    </row>
    <row r="19" spans="1:12" ht="18.75">
      <c r="A19" s="25" t="s">
        <v>43</v>
      </c>
      <c r="B19" s="24" t="s">
        <v>41</v>
      </c>
      <c r="C19" s="39">
        <v>4500000</v>
      </c>
      <c r="D19" s="39">
        <v>765000</v>
      </c>
      <c r="E19" s="39">
        <v>686708.12</v>
      </c>
      <c r="F19" s="22"/>
      <c r="G19" s="42">
        <f t="shared" si="1"/>
        <v>89.76576732026143</v>
      </c>
      <c r="H19" s="39"/>
      <c r="I19" s="39"/>
      <c r="J19" s="39"/>
      <c r="K19" s="42"/>
      <c r="L19" s="44">
        <f t="shared" si="0"/>
        <v>686708.12</v>
      </c>
    </row>
    <row r="20" spans="1:12" ht="37.5">
      <c r="A20" s="20" t="s">
        <v>44</v>
      </c>
      <c r="B20" s="24" t="s">
        <v>42</v>
      </c>
      <c r="C20" s="39">
        <v>250000</v>
      </c>
      <c r="D20" s="39">
        <v>52600</v>
      </c>
      <c r="E20" s="39">
        <v>67572</v>
      </c>
      <c r="F20" s="22"/>
      <c r="G20" s="42">
        <f t="shared" si="1"/>
        <v>128.4638783269962</v>
      </c>
      <c r="H20" s="39"/>
      <c r="I20" s="39"/>
      <c r="J20" s="39"/>
      <c r="K20" s="42"/>
      <c r="L20" s="44">
        <f t="shared" si="0"/>
        <v>67572</v>
      </c>
    </row>
    <row r="21" spans="1:12" ht="18.75">
      <c r="A21" s="20">
        <v>1802000</v>
      </c>
      <c r="B21" s="24" t="s">
        <v>110</v>
      </c>
      <c r="C21" s="39"/>
      <c r="D21" s="39"/>
      <c r="E21" s="39">
        <v>1493.16</v>
      </c>
      <c r="F21" s="22"/>
      <c r="G21" s="42"/>
      <c r="H21" s="39"/>
      <c r="I21" s="39"/>
      <c r="J21" s="39"/>
      <c r="K21" s="42"/>
      <c r="L21" s="44">
        <f t="shared" si="0"/>
        <v>1493.16</v>
      </c>
    </row>
    <row r="22" spans="1:12" ht="37.5">
      <c r="A22" s="20" t="s">
        <v>47</v>
      </c>
      <c r="B22" s="24" t="s">
        <v>130</v>
      </c>
      <c r="C22" s="39">
        <v>274350000</v>
      </c>
      <c r="D22" s="39">
        <v>75380000</v>
      </c>
      <c r="E22" s="39">
        <v>77499803.69</v>
      </c>
      <c r="F22" s="22"/>
      <c r="G22" s="42">
        <f t="shared" si="1"/>
        <v>102.81215665959141</v>
      </c>
      <c r="H22" s="39"/>
      <c r="I22" s="39"/>
      <c r="J22" s="39"/>
      <c r="K22" s="42"/>
      <c r="L22" s="44">
        <f t="shared" si="0"/>
        <v>77499803.69</v>
      </c>
    </row>
    <row r="23" spans="1:12" ht="37.5">
      <c r="A23" s="20">
        <v>14040000</v>
      </c>
      <c r="B23" s="27" t="s">
        <v>50</v>
      </c>
      <c r="C23" s="39">
        <v>78500000</v>
      </c>
      <c r="D23" s="39">
        <v>17500000</v>
      </c>
      <c r="E23" s="39">
        <v>19312536.93</v>
      </c>
      <c r="F23" s="22"/>
      <c r="G23" s="42">
        <f t="shared" si="1"/>
        <v>110.35735388571428</v>
      </c>
      <c r="H23" s="39"/>
      <c r="I23" s="39"/>
      <c r="J23" s="39"/>
      <c r="K23" s="42"/>
      <c r="L23" s="44">
        <f t="shared" si="0"/>
        <v>19312536.93</v>
      </c>
    </row>
    <row r="24" spans="1:12" ht="18.75">
      <c r="A24" s="20">
        <v>14021900</v>
      </c>
      <c r="B24" s="27" t="s">
        <v>64</v>
      </c>
      <c r="C24" s="39">
        <v>12350000</v>
      </c>
      <c r="D24" s="39">
        <v>0</v>
      </c>
      <c r="E24" s="39">
        <v>0</v>
      </c>
      <c r="F24" s="22"/>
      <c r="G24" s="42"/>
      <c r="H24" s="39"/>
      <c r="I24" s="39"/>
      <c r="J24" s="39"/>
      <c r="K24" s="42"/>
      <c r="L24" s="44">
        <f t="shared" si="0"/>
        <v>0</v>
      </c>
    </row>
    <row r="25" spans="1:12" ht="18.75">
      <c r="A25" s="20">
        <v>14031900</v>
      </c>
      <c r="B25" s="27" t="s">
        <v>64</v>
      </c>
      <c r="C25" s="39">
        <v>57865000</v>
      </c>
      <c r="D25" s="39">
        <v>0</v>
      </c>
      <c r="E25" s="39">
        <v>0</v>
      </c>
      <c r="F25" s="22"/>
      <c r="G25" s="42"/>
      <c r="H25" s="39"/>
      <c r="I25" s="39"/>
      <c r="J25" s="39"/>
      <c r="K25" s="42"/>
      <c r="L25" s="44">
        <f t="shared" si="0"/>
        <v>0</v>
      </c>
    </row>
    <row r="26" spans="1:12" ht="37.5">
      <c r="A26" s="20">
        <v>16011500</v>
      </c>
      <c r="B26" s="27" t="s">
        <v>111</v>
      </c>
      <c r="C26" s="39"/>
      <c r="D26" s="39"/>
      <c r="E26" s="39">
        <v>5742.6</v>
      </c>
      <c r="F26" s="22"/>
      <c r="G26" s="42"/>
      <c r="H26" s="39"/>
      <c r="I26" s="39"/>
      <c r="J26" s="39"/>
      <c r="K26" s="42"/>
      <c r="L26" s="44">
        <f t="shared" si="0"/>
        <v>5742.6</v>
      </c>
    </row>
    <row r="27" spans="1:12" ht="18.75">
      <c r="A27" s="20">
        <v>19010000</v>
      </c>
      <c r="B27" s="27" t="s">
        <v>31</v>
      </c>
      <c r="C27" s="39"/>
      <c r="D27" s="39"/>
      <c r="E27" s="39">
        <v>0</v>
      </c>
      <c r="F27" s="22"/>
      <c r="G27" s="42"/>
      <c r="H27" s="39">
        <v>500000</v>
      </c>
      <c r="I27" s="39">
        <v>61300</v>
      </c>
      <c r="J27" s="39">
        <v>224815.9</v>
      </c>
      <c r="K27" s="42">
        <f>J27/I27*100</f>
        <v>366.7469820554649</v>
      </c>
      <c r="L27" s="44">
        <f t="shared" si="0"/>
        <v>224815.9</v>
      </c>
    </row>
    <row r="28" spans="1:12" s="4" customFormat="1" ht="18.75">
      <c r="A28" s="25" t="s">
        <v>88</v>
      </c>
      <c r="B28" s="21" t="s">
        <v>9</v>
      </c>
      <c r="C28" s="39">
        <f>SUM(C29,C30,C31,C35,C36,,C41)</f>
        <v>72920000</v>
      </c>
      <c r="D28" s="39">
        <f>SUM(D29,D30,D31,D36,D35,D41)</f>
        <v>14255415</v>
      </c>
      <c r="E28" s="39">
        <f>SUM(E29,E30,E31,E36,E35,E41)</f>
        <v>16279893.600000001</v>
      </c>
      <c r="F28" s="39">
        <f>SUM(F29,F30,F31,F36,F39)</f>
        <v>325.6</v>
      </c>
      <c r="G28" s="42">
        <f t="shared" si="1"/>
        <v>114.20147080951344</v>
      </c>
      <c r="H28" s="39">
        <f>SUM(H41)</f>
        <v>147424746.72</v>
      </c>
      <c r="I28" s="39">
        <f>SUM(I41)</f>
        <v>35312071.25</v>
      </c>
      <c r="J28" s="39">
        <f>SUM(J41,J40)</f>
        <v>46387818.53</v>
      </c>
      <c r="K28" s="42">
        <f>J28/I28*100</f>
        <v>131.36532887461254</v>
      </c>
      <c r="L28" s="44">
        <f>SUM(E28,J28)</f>
        <v>62667712.13</v>
      </c>
    </row>
    <row r="29" spans="1:12" ht="69" customHeight="1">
      <c r="A29" s="25" t="s">
        <v>1</v>
      </c>
      <c r="B29" s="28" t="s">
        <v>0</v>
      </c>
      <c r="C29" s="39">
        <v>1000000</v>
      </c>
      <c r="D29" s="39">
        <v>240000</v>
      </c>
      <c r="E29" s="39">
        <v>411872.35</v>
      </c>
      <c r="F29" s="22">
        <v>31.3</v>
      </c>
      <c r="G29" s="42">
        <f t="shared" si="1"/>
        <v>171.61347916666665</v>
      </c>
      <c r="H29" s="39"/>
      <c r="I29" s="39"/>
      <c r="J29" s="39"/>
      <c r="K29" s="42"/>
      <c r="L29" s="44">
        <f t="shared" si="0"/>
        <v>411872.35</v>
      </c>
    </row>
    <row r="30" spans="1:12" ht="30.75" customHeight="1">
      <c r="A30" s="25" t="s">
        <v>65</v>
      </c>
      <c r="B30" s="28" t="s">
        <v>66</v>
      </c>
      <c r="C30" s="39">
        <v>12500000</v>
      </c>
      <c r="D30" s="39">
        <v>2035000</v>
      </c>
      <c r="E30" s="39">
        <v>2466024.67</v>
      </c>
      <c r="F30" s="22"/>
      <c r="G30" s="42">
        <f t="shared" si="1"/>
        <v>121.18057346437345</v>
      </c>
      <c r="H30" s="39"/>
      <c r="I30" s="39"/>
      <c r="J30" s="39"/>
      <c r="K30" s="42"/>
      <c r="L30" s="44">
        <f t="shared" si="0"/>
        <v>2466024.67</v>
      </c>
    </row>
    <row r="31" spans="1:12" ht="30.75" customHeight="1">
      <c r="A31" s="25" t="s">
        <v>89</v>
      </c>
      <c r="B31" s="24" t="s">
        <v>11</v>
      </c>
      <c r="C31" s="39">
        <f>SUM(C33:C34)</f>
        <v>2300000</v>
      </c>
      <c r="D31" s="39">
        <f>SUM(D33:D34)</f>
        <v>382500</v>
      </c>
      <c r="E31" s="39">
        <f>SUM(E32:E34)</f>
        <v>463830.44</v>
      </c>
      <c r="F31" s="23">
        <v>110.4</v>
      </c>
      <c r="G31" s="42">
        <f>E31/D31*100</f>
        <v>121.26286013071896</v>
      </c>
      <c r="H31" s="39"/>
      <c r="I31" s="39"/>
      <c r="J31" s="39"/>
      <c r="K31" s="42"/>
      <c r="L31" s="44">
        <f>SUM(E31,J31)</f>
        <v>463830.44</v>
      </c>
    </row>
    <row r="32" spans="1:12" ht="30.75" customHeight="1">
      <c r="A32" s="25" t="s">
        <v>112</v>
      </c>
      <c r="B32" s="24" t="s">
        <v>113</v>
      </c>
      <c r="C32" s="39"/>
      <c r="D32" s="39"/>
      <c r="E32" s="39">
        <v>6772.37</v>
      </c>
      <c r="F32" s="23"/>
      <c r="G32" s="42"/>
      <c r="H32" s="39"/>
      <c r="I32" s="39"/>
      <c r="J32" s="39"/>
      <c r="K32" s="42"/>
      <c r="L32" s="44">
        <v>6772.37</v>
      </c>
    </row>
    <row r="33" spans="1:12" ht="67.5" customHeight="1">
      <c r="A33" s="20" t="s">
        <v>58</v>
      </c>
      <c r="B33" s="24" t="s">
        <v>34</v>
      </c>
      <c r="C33" s="39">
        <v>1000000</v>
      </c>
      <c r="D33" s="39">
        <v>187500</v>
      </c>
      <c r="E33" s="39">
        <v>93325.04</v>
      </c>
      <c r="F33" s="22">
        <v>83.8</v>
      </c>
      <c r="G33" s="42">
        <f>E33/D33*100</f>
        <v>49.77335466666666</v>
      </c>
      <c r="H33" s="39"/>
      <c r="I33" s="39"/>
      <c r="J33" s="39"/>
      <c r="K33" s="42"/>
      <c r="L33" s="44">
        <f>SUM(E33,J33)</f>
        <v>93325.04</v>
      </c>
    </row>
    <row r="34" spans="1:12" ht="30.75" customHeight="1">
      <c r="A34" s="25" t="s">
        <v>5</v>
      </c>
      <c r="B34" s="24" t="s">
        <v>67</v>
      </c>
      <c r="C34" s="39">
        <v>1300000</v>
      </c>
      <c r="D34" s="39">
        <v>195000</v>
      </c>
      <c r="E34" s="39">
        <v>363733.03</v>
      </c>
      <c r="F34" s="22"/>
      <c r="G34" s="42">
        <f>E34/D34*100</f>
        <v>186.529758974359</v>
      </c>
      <c r="H34" s="39"/>
      <c r="I34" s="39"/>
      <c r="J34" s="39"/>
      <c r="K34" s="42"/>
      <c r="L34" s="44">
        <f>SUM(E34,J34)</f>
        <v>363733.03</v>
      </c>
    </row>
    <row r="35" spans="1:12" ht="30.75" customHeight="1">
      <c r="A35" s="25" t="s">
        <v>114</v>
      </c>
      <c r="B35" s="24" t="s">
        <v>115</v>
      </c>
      <c r="C35" s="39">
        <v>9000000</v>
      </c>
      <c r="D35" s="39">
        <v>1650000</v>
      </c>
      <c r="E35" s="39">
        <v>1943892.17</v>
      </c>
      <c r="F35" s="22"/>
      <c r="G35" s="42">
        <f>E35/D35*100</f>
        <v>117.81164666666666</v>
      </c>
      <c r="H35" s="39"/>
      <c r="I35" s="39"/>
      <c r="J35" s="39"/>
      <c r="K35" s="42"/>
      <c r="L35" s="44">
        <f>SUM(E35,J35)</f>
        <v>1943892.17</v>
      </c>
    </row>
    <row r="36" spans="1:12" s="5" customFormat="1" ht="40.5" customHeight="1">
      <c r="A36" s="25" t="s">
        <v>90</v>
      </c>
      <c r="B36" s="24" t="s">
        <v>10</v>
      </c>
      <c r="C36" s="39">
        <f>SUM(C37:C39)</f>
        <v>41120000</v>
      </c>
      <c r="D36" s="39">
        <f>SUM(D37:D39)</f>
        <v>9871500</v>
      </c>
      <c r="E36" s="39">
        <f>SUM(E37:E39)</f>
        <v>9723223.32</v>
      </c>
      <c r="F36" s="23">
        <v>98.9</v>
      </c>
      <c r="G36" s="42">
        <f t="shared" si="1"/>
        <v>98.49793162133415</v>
      </c>
      <c r="H36" s="39"/>
      <c r="I36" s="39"/>
      <c r="J36" s="39"/>
      <c r="K36" s="42"/>
      <c r="L36" s="44">
        <f t="shared" si="0"/>
        <v>9723223.32</v>
      </c>
    </row>
    <row r="37" spans="1:12" s="5" customFormat="1" ht="40.5" customHeight="1">
      <c r="A37" s="25" t="s">
        <v>116</v>
      </c>
      <c r="B37" s="24" t="s">
        <v>2</v>
      </c>
      <c r="C37" s="39">
        <v>30470000</v>
      </c>
      <c r="D37" s="39">
        <v>7380500</v>
      </c>
      <c r="E37" s="39">
        <v>6520225.55</v>
      </c>
      <c r="F37" s="23"/>
      <c r="G37" s="42">
        <f t="shared" si="1"/>
        <v>88.34395433913691</v>
      </c>
      <c r="H37" s="39"/>
      <c r="I37" s="39"/>
      <c r="J37" s="39"/>
      <c r="K37" s="42"/>
      <c r="L37" s="44">
        <f t="shared" si="0"/>
        <v>6520225.55</v>
      </c>
    </row>
    <row r="38" spans="1:12" ht="37.5">
      <c r="A38" s="25" t="s">
        <v>3</v>
      </c>
      <c r="B38" s="24" t="s">
        <v>16</v>
      </c>
      <c r="C38" s="39">
        <v>9800000</v>
      </c>
      <c r="D38" s="39">
        <v>2360000</v>
      </c>
      <c r="E38" s="39">
        <v>2888298.81</v>
      </c>
      <c r="F38" s="22">
        <v>98.3</v>
      </c>
      <c r="G38" s="42">
        <f t="shared" si="1"/>
        <v>122.38554279661018</v>
      </c>
      <c r="H38" s="39"/>
      <c r="I38" s="39"/>
      <c r="J38" s="39"/>
      <c r="K38" s="42"/>
      <c r="L38" s="44">
        <f t="shared" si="0"/>
        <v>2888298.81</v>
      </c>
    </row>
    <row r="39" spans="1:12" ht="18.75">
      <c r="A39" s="25" t="s">
        <v>4</v>
      </c>
      <c r="B39" s="24" t="s">
        <v>19</v>
      </c>
      <c r="C39" s="39">
        <v>850000</v>
      </c>
      <c r="D39" s="39">
        <v>131000</v>
      </c>
      <c r="E39" s="39">
        <v>314698.96</v>
      </c>
      <c r="F39" s="22">
        <v>85</v>
      </c>
      <c r="G39" s="42">
        <f t="shared" si="1"/>
        <v>240.22821374045802</v>
      </c>
      <c r="H39" s="39"/>
      <c r="I39" s="39"/>
      <c r="J39" s="39"/>
      <c r="K39" s="42"/>
      <c r="L39" s="44">
        <f t="shared" si="0"/>
        <v>314698.96</v>
      </c>
    </row>
    <row r="40" spans="1:12" ht="46.5" customHeight="1">
      <c r="A40" s="25" t="s">
        <v>127</v>
      </c>
      <c r="B40" s="24" t="s">
        <v>128</v>
      </c>
      <c r="C40" s="39"/>
      <c r="D40" s="39"/>
      <c r="E40" s="39"/>
      <c r="F40" s="22"/>
      <c r="G40" s="42"/>
      <c r="H40" s="39"/>
      <c r="I40" s="39"/>
      <c r="J40" s="39">
        <v>6573.75</v>
      </c>
      <c r="K40" s="42"/>
      <c r="L40" s="44">
        <v>6573.75</v>
      </c>
    </row>
    <row r="41" spans="1:12" ht="18.75">
      <c r="A41" s="25" t="s">
        <v>91</v>
      </c>
      <c r="B41" s="24" t="s">
        <v>49</v>
      </c>
      <c r="C41" s="39">
        <f>SUM(C42:C44)</f>
        <v>7000000</v>
      </c>
      <c r="D41" s="39">
        <f>SUM(D42:D44)</f>
        <v>76415</v>
      </c>
      <c r="E41" s="39">
        <f>SUM(E42:E44)</f>
        <v>1271050.65</v>
      </c>
      <c r="F41" s="22">
        <v>585.9</v>
      </c>
      <c r="G41" s="42">
        <f t="shared" si="1"/>
        <v>1663.3522868546747</v>
      </c>
      <c r="H41" s="39">
        <f>SUM(H42:H45)</f>
        <v>147424746.72</v>
      </c>
      <c r="I41" s="39">
        <f>SUM(I42:I45)</f>
        <v>35312071.25</v>
      </c>
      <c r="J41" s="39">
        <f>SUM(J42:J45)</f>
        <v>46381244.78</v>
      </c>
      <c r="K41" s="42">
        <f>J41/I41*100</f>
        <v>131.3467127193792</v>
      </c>
      <c r="L41" s="44">
        <f t="shared" si="0"/>
        <v>47652295.43</v>
      </c>
    </row>
    <row r="42" spans="1:12" ht="56.25">
      <c r="A42" s="20" t="s">
        <v>129</v>
      </c>
      <c r="B42" s="24" t="s">
        <v>12</v>
      </c>
      <c r="C42" s="39">
        <v>6000000</v>
      </c>
      <c r="D42" s="39">
        <v>5715</v>
      </c>
      <c r="E42" s="39">
        <v>598986.42</v>
      </c>
      <c r="F42" s="22"/>
      <c r="G42" s="42">
        <f t="shared" si="1"/>
        <v>10480.95223097113</v>
      </c>
      <c r="H42" s="39"/>
      <c r="I42" s="39"/>
      <c r="J42" s="39">
        <v>104201.12</v>
      </c>
      <c r="K42" s="42"/>
      <c r="L42" s="44">
        <f t="shared" si="0"/>
        <v>703187.54</v>
      </c>
    </row>
    <row r="43" spans="1:12" ht="18.75">
      <c r="A43" s="20">
        <v>24062200</v>
      </c>
      <c r="B43" s="24" t="s">
        <v>117</v>
      </c>
      <c r="C43" s="39">
        <v>1000000</v>
      </c>
      <c r="D43" s="39">
        <v>70700</v>
      </c>
      <c r="E43" s="39">
        <v>672064.23</v>
      </c>
      <c r="F43" s="22"/>
      <c r="G43" s="42">
        <f t="shared" si="1"/>
        <v>950.5858981612446</v>
      </c>
      <c r="H43" s="39"/>
      <c r="I43" s="39"/>
      <c r="J43" s="39"/>
      <c r="K43" s="42"/>
      <c r="L43" s="44">
        <v>672064.23</v>
      </c>
    </row>
    <row r="44" spans="1:12" ht="37.5" customHeight="1">
      <c r="A44" s="25" t="s">
        <v>6</v>
      </c>
      <c r="B44" s="24" t="s">
        <v>48</v>
      </c>
      <c r="C44" s="39"/>
      <c r="D44" s="39"/>
      <c r="E44" s="39"/>
      <c r="F44" s="22"/>
      <c r="G44" s="42"/>
      <c r="H44" s="39">
        <v>12000000</v>
      </c>
      <c r="I44" s="39">
        <v>3000000</v>
      </c>
      <c r="J44" s="39">
        <v>4510441.48</v>
      </c>
      <c r="K44" s="42">
        <f>J44/I44*100</f>
        <v>150.34804933333334</v>
      </c>
      <c r="L44" s="44">
        <f t="shared" si="0"/>
        <v>4510441.48</v>
      </c>
    </row>
    <row r="45" spans="1:12" ht="18.75">
      <c r="A45" s="25" t="s">
        <v>92</v>
      </c>
      <c r="B45" s="24" t="s">
        <v>13</v>
      </c>
      <c r="C45" s="39"/>
      <c r="D45" s="39"/>
      <c r="E45" s="39"/>
      <c r="F45" s="22"/>
      <c r="G45" s="42"/>
      <c r="H45" s="39">
        <v>135424746.72</v>
      </c>
      <c r="I45" s="39">
        <v>32312071.25</v>
      </c>
      <c r="J45" s="39">
        <v>41766602.18</v>
      </c>
      <c r="K45" s="42">
        <f>J45/I45*100</f>
        <v>129.26005843713904</v>
      </c>
      <c r="L45" s="44">
        <f t="shared" si="0"/>
        <v>41766602.18</v>
      </c>
    </row>
    <row r="46" spans="1:12" ht="18.75">
      <c r="A46" s="25" t="s">
        <v>93</v>
      </c>
      <c r="B46" s="24" t="s">
        <v>53</v>
      </c>
      <c r="C46" s="39">
        <f>SUM(C47:C48)</f>
        <v>60000</v>
      </c>
      <c r="D46" s="39">
        <f>SUM(D47:D48)</f>
        <v>11850</v>
      </c>
      <c r="E46" s="39">
        <f>SUM(E47:E48)</f>
        <v>25125.49</v>
      </c>
      <c r="F46" s="22"/>
      <c r="G46" s="42">
        <f t="shared" si="1"/>
        <v>212.02945147679327</v>
      </c>
      <c r="H46" s="39">
        <f>SUM(H48:H49)</f>
        <v>6399905</v>
      </c>
      <c r="I46" s="39">
        <f>SUM(I48:I49)</f>
        <v>691900</v>
      </c>
      <c r="J46" s="39">
        <f>SUM(J48:J49)</f>
        <v>4786421.2</v>
      </c>
      <c r="K46" s="42">
        <f>J46/I46*100</f>
        <v>691.7793322734499</v>
      </c>
      <c r="L46" s="44">
        <f t="shared" si="0"/>
        <v>4811546.69</v>
      </c>
    </row>
    <row r="47" spans="1:12" ht="75">
      <c r="A47" s="25" t="s">
        <v>51</v>
      </c>
      <c r="B47" s="24" t="s">
        <v>52</v>
      </c>
      <c r="C47" s="39">
        <v>60000</v>
      </c>
      <c r="D47" s="39">
        <v>11850</v>
      </c>
      <c r="E47" s="39">
        <v>25125.49</v>
      </c>
      <c r="F47" s="22"/>
      <c r="G47" s="42">
        <f>E47/D47*100</f>
        <v>212.02945147679327</v>
      </c>
      <c r="H47" s="39"/>
      <c r="I47" s="39"/>
      <c r="J47" s="39"/>
      <c r="K47" s="42"/>
      <c r="L47" s="44">
        <f>SUM(E47,J47)</f>
        <v>25125.49</v>
      </c>
    </row>
    <row r="48" spans="1:12" ht="37.5">
      <c r="A48" s="25" t="s">
        <v>94</v>
      </c>
      <c r="B48" s="24" t="s">
        <v>15</v>
      </c>
      <c r="C48" s="39"/>
      <c r="D48" s="39"/>
      <c r="E48" s="39"/>
      <c r="F48" s="22"/>
      <c r="G48" s="42"/>
      <c r="H48" s="39">
        <v>600000</v>
      </c>
      <c r="I48" s="39">
        <v>175000</v>
      </c>
      <c r="J48" s="39">
        <v>3954085</v>
      </c>
      <c r="K48" s="42">
        <v>2259.5</v>
      </c>
      <c r="L48" s="44">
        <f t="shared" si="0"/>
        <v>3954085</v>
      </c>
    </row>
    <row r="49" spans="1:12" ht="18.75">
      <c r="A49" s="25" t="s">
        <v>95</v>
      </c>
      <c r="B49" s="24" t="s">
        <v>36</v>
      </c>
      <c r="C49" s="39"/>
      <c r="D49" s="39"/>
      <c r="E49" s="39"/>
      <c r="F49" s="22"/>
      <c r="G49" s="42"/>
      <c r="H49" s="39">
        <v>5799905</v>
      </c>
      <c r="I49" s="39">
        <v>516900</v>
      </c>
      <c r="J49" s="39">
        <v>832336.2</v>
      </c>
      <c r="K49" s="42">
        <v>161</v>
      </c>
      <c r="L49" s="44">
        <f t="shared" si="0"/>
        <v>832336.2</v>
      </c>
    </row>
    <row r="50" spans="1:12" ht="24.75" customHeight="1">
      <c r="A50" s="25" t="s">
        <v>96</v>
      </c>
      <c r="B50" s="24" t="s">
        <v>32</v>
      </c>
      <c r="C50" s="39"/>
      <c r="D50" s="39"/>
      <c r="E50" s="39"/>
      <c r="F50" s="22"/>
      <c r="G50" s="42"/>
      <c r="H50" s="39">
        <v>4212100</v>
      </c>
      <c r="I50" s="39">
        <v>866500</v>
      </c>
      <c r="J50" s="39">
        <v>1134522.83</v>
      </c>
      <c r="K50" s="42">
        <f>J50/I50*100</f>
        <v>130.93165954991346</v>
      </c>
      <c r="L50" s="44">
        <f t="shared" si="0"/>
        <v>1134522.83</v>
      </c>
    </row>
    <row r="51" spans="1:12" s="4" customFormat="1" ht="18.75">
      <c r="A51" s="29"/>
      <c r="B51" s="30" t="s">
        <v>54</v>
      </c>
      <c r="C51" s="39">
        <f>SUM(C8,C28,C46)</f>
        <v>1673240595</v>
      </c>
      <c r="D51" s="39">
        <f>SUM(D8,D28,D46)</f>
        <v>367504065</v>
      </c>
      <c r="E51" s="39">
        <f>SUM(E8,E28,E46)</f>
        <v>405548429.77000004</v>
      </c>
      <c r="F51" s="31">
        <v>92.2</v>
      </c>
      <c r="G51" s="42">
        <f t="shared" si="1"/>
        <v>110.3520935938491</v>
      </c>
      <c r="H51" s="39">
        <f>SUM(H8,H28,H46,H50)</f>
        <v>158536751.72</v>
      </c>
      <c r="I51" s="39">
        <f>SUM(I8,I28,I46,I50)</f>
        <v>36931771.25</v>
      </c>
      <c r="J51" s="39">
        <f>SUM(J8,J28,J46,J50)</f>
        <v>52533578.46</v>
      </c>
      <c r="K51" s="42">
        <f>J51/I51*100</f>
        <v>142.24494705219425</v>
      </c>
      <c r="L51" s="44">
        <f t="shared" si="0"/>
        <v>458082008.23</v>
      </c>
    </row>
    <row r="52" spans="1:12" s="4" customFormat="1" ht="18.75">
      <c r="A52" s="29" t="s">
        <v>97</v>
      </c>
      <c r="B52" s="30" t="s">
        <v>82</v>
      </c>
      <c r="C52" s="39">
        <f>SUM(C53,C54,C58)</f>
        <v>1195629054</v>
      </c>
      <c r="D52" s="39">
        <f>SUM(D53,D54,D58)</f>
        <v>350936996.43</v>
      </c>
      <c r="E52" s="39">
        <f>SUM(E53,E54,E58)</f>
        <v>335803210.5</v>
      </c>
      <c r="F52" s="31"/>
      <c r="G52" s="42">
        <f t="shared" si="1"/>
        <v>95.68760601362852</v>
      </c>
      <c r="H52" s="39"/>
      <c r="I52" s="39"/>
      <c r="J52" s="39"/>
      <c r="K52" s="42"/>
      <c r="L52" s="44">
        <f t="shared" si="0"/>
        <v>335803210.5</v>
      </c>
    </row>
    <row r="53" spans="1:12" s="4" customFormat="1" ht="87.75" customHeight="1">
      <c r="A53" s="29" t="s">
        <v>83</v>
      </c>
      <c r="B53" s="38" t="s">
        <v>84</v>
      </c>
      <c r="C53" s="39">
        <v>17381620</v>
      </c>
      <c r="D53" s="39">
        <v>3757756</v>
      </c>
      <c r="E53" s="39">
        <v>3757756</v>
      </c>
      <c r="F53" s="31"/>
      <c r="G53" s="42">
        <f t="shared" si="1"/>
        <v>100</v>
      </c>
      <c r="H53" s="39"/>
      <c r="I53" s="39"/>
      <c r="J53" s="39"/>
      <c r="K53" s="42"/>
      <c r="L53" s="44">
        <f t="shared" si="0"/>
        <v>3757756</v>
      </c>
    </row>
    <row r="54" spans="1:12" s="4" customFormat="1" ht="39">
      <c r="A54" s="32" t="s">
        <v>25</v>
      </c>
      <c r="B54" s="33" t="s">
        <v>85</v>
      </c>
      <c r="C54" s="39">
        <f>SUM(C55:C57)</f>
        <v>569298600</v>
      </c>
      <c r="D54" s="39">
        <f>SUM(D55:D57)</f>
        <v>141940600</v>
      </c>
      <c r="E54" s="39">
        <f>SUM(E55:E57)</f>
        <v>141940600</v>
      </c>
      <c r="F54" s="34">
        <f>SUM(F59:F69)</f>
        <v>271.2</v>
      </c>
      <c r="G54" s="42">
        <f t="shared" si="1"/>
        <v>100</v>
      </c>
      <c r="H54" s="39"/>
      <c r="I54" s="39"/>
      <c r="J54" s="39"/>
      <c r="K54" s="42"/>
      <c r="L54" s="44">
        <f t="shared" si="0"/>
        <v>141940600</v>
      </c>
    </row>
    <row r="55" spans="1:12" s="4" customFormat="1" ht="37.5">
      <c r="A55" s="25" t="s">
        <v>56</v>
      </c>
      <c r="B55" s="24" t="s">
        <v>55</v>
      </c>
      <c r="C55" s="39">
        <v>368264000</v>
      </c>
      <c r="D55" s="39">
        <v>85068900</v>
      </c>
      <c r="E55" s="39">
        <v>85068900</v>
      </c>
      <c r="F55" s="23"/>
      <c r="G55" s="42">
        <f t="shared" si="1"/>
        <v>100</v>
      </c>
      <c r="H55" s="39"/>
      <c r="I55" s="39"/>
      <c r="J55" s="39"/>
      <c r="K55" s="42"/>
      <c r="L55" s="44">
        <f t="shared" si="0"/>
        <v>85068900</v>
      </c>
    </row>
    <row r="56" spans="1:12" s="4" customFormat="1" ht="37.5">
      <c r="A56" s="25" t="s">
        <v>124</v>
      </c>
      <c r="B56" s="24" t="s">
        <v>57</v>
      </c>
      <c r="C56" s="39">
        <v>192216600</v>
      </c>
      <c r="D56" s="39">
        <v>48053700</v>
      </c>
      <c r="E56" s="39">
        <v>48053700</v>
      </c>
      <c r="F56" s="23"/>
      <c r="G56" s="42">
        <f t="shared" si="1"/>
        <v>100</v>
      </c>
      <c r="H56" s="39"/>
      <c r="I56" s="39"/>
      <c r="J56" s="39"/>
      <c r="K56" s="42"/>
      <c r="L56" s="44">
        <f t="shared" si="0"/>
        <v>48053700</v>
      </c>
    </row>
    <row r="57" spans="1:12" s="4" customFormat="1" ht="56.25">
      <c r="A57" s="25" t="s">
        <v>125</v>
      </c>
      <c r="B57" s="24" t="s">
        <v>126</v>
      </c>
      <c r="C57" s="39">
        <v>8818000</v>
      </c>
      <c r="D57" s="39">
        <v>8818000</v>
      </c>
      <c r="E57" s="39">
        <v>8818000</v>
      </c>
      <c r="F57" s="23"/>
      <c r="G57" s="42">
        <f t="shared" si="1"/>
        <v>100</v>
      </c>
      <c r="H57" s="39"/>
      <c r="I57" s="39"/>
      <c r="J57" s="39"/>
      <c r="K57" s="42"/>
      <c r="L57" s="44">
        <f t="shared" si="0"/>
        <v>8818000</v>
      </c>
    </row>
    <row r="58" spans="1:12" s="4" customFormat="1" ht="39">
      <c r="A58" s="25" t="s">
        <v>70</v>
      </c>
      <c r="B58" s="26" t="s">
        <v>86</v>
      </c>
      <c r="C58" s="39">
        <f>SUM(C60:C69)</f>
        <v>608948834</v>
      </c>
      <c r="D58" s="39">
        <f>SUM(D60:D69)</f>
        <v>205238640.43</v>
      </c>
      <c r="E58" s="39">
        <f>SUM(E60:E69)</f>
        <v>190104854.5</v>
      </c>
      <c r="F58" s="23"/>
      <c r="G58" s="42">
        <f t="shared" si="1"/>
        <v>92.62624918081075</v>
      </c>
      <c r="H58" s="39"/>
      <c r="I58" s="39"/>
      <c r="J58" s="39"/>
      <c r="K58" s="42"/>
      <c r="L58" s="44">
        <f t="shared" si="0"/>
        <v>190104854.5</v>
      </c>
    </row>
    <row r="59" spans="1:12" s="4" customFormat="1" ht="2.25" customHeight="1" hidden="1">
      <c r="A59" s="25" t="s">
        <v>26</v>
      </c>
      <c r="B59" s="24" t="s">
        <v>38</v>
      </c>
      <c r="C59" s="39"/>
      <c r="D59" s="39"/>
      <c r="E59" s="39"/>
      <c r="F59" s="23"/>
      <c r="G59" s="42" t="e">
        <f t="shared" si="1"/>
        <v>#DIV/0!</v>
      </c>
      <c r="H59" s="39"/>
      <c r="I59" s="39"/>
      <c r="J59" s="39"/>
      <c r="K59" s="42"/>
      <c r="L59" s="44">
        <f t="shared" si="0"/>
        <v>0</v>
      </c>
    </row>
    <row r="60" spans="1:12" s="4" customFormat="1" ht="131.25">
      <c r="A60" s="25" t="s">
        <v>68</v>
      </c>
      <c r="B60" s="24" t="s">
        <v>69</v>
      </c>
      <c r="C60" s="39">
        <v>237190900</v>
      </c>
      <c r="D60" s="39">
        <v>121518545.43</v>
      </c>
      <c r="E60" s="39">
        <v>109157389.05</v>
      </c>
      <c r="F60" s="23">
        <v>97.1</v>
      </c>
      <c r="G60" s="42">
        <f t="shared" si="1"/>
        <v>89.82776140361179</v>
      </c>
      <c r="H60" s="39"/>
      <c r="I60" s="39"/>
      <c r="J60" s="39"/>
      <c r="K60" s="42"/>
      <c r="L60" s="44">
        <f t="shared" si="0"/>
        <v>109157389.05</v>
      </c>
    </row>
    <row r="61" spans="1:12" s="4" customFormat="1" ht="89.25" customHeight="1">
      <c r="A61" s="25" t="s">
        <v>71</v>
      </c>
      <c r="B61" s="24" t="s">
        <v>72</v>
      </c>
      <c r="C61" s="39">
        <v>49300</v>
      </c>
      <c r="D61" s="39">
        <v>12300</v>
      </c>
      <c r="E61" s="39">
        <v>0</v>
      </c>
      <c r="F61" s="23"/>
      <c r="G61" s="42">
        <f t="shared" si="1"/>
        <v>0</v>
      </c>
      <c r="H61" s="39"/>
      <c r="I61" s="39"/>
      <c r="J61" s="39"/>
      <c r="K61" s="42"/>
      <c r="L61" s="44">
        <f t="shared" si="0"/>
        <v>0</v>
      </c>
    </row>
    <row r="62" spans="1:12" s="4" customFormat="1" ht="240.75" customHeight="1">
      <c r="A62" s="25" t="s">
        <v>73</v>
      </c>
      <c r="B62" s="24" t="s">
        <v>75</v>
      </c>
      <c r="C62" s="39">
        <v>354029500</v>
      </c>
      <c r="D62" s="39">
        <v>77650300</v>
      </c>
      <c r="E62" s="39">
        <v>74066628.96</v>
      </c>
      <c r="F62" s="23">
        <v>43.6</v>
      </c>
      <c r="G62" s="42">
        <f t="shared" si="1"/>
        <v>95.38485873203322</v>
      </c>
      <c r="H62" s="39"/>
      <c r="I62" s="39"/>
      <c r="J62" s="39"/>
      <c r="K62" s="42"/>
      <c r="L62" s="44">
        <f t="shared" si="0"/>
        <v>74066628.96</v>
      </c>
    </row>
    <row r="63" spans="1:12" s="4" customFormat="1" ht="201.75" customHeight="1">
      <c r="A63" s="25" t="s">
        <v>74</v>
      </c>
      <c r="B63" s="24" t="s">
        <v>76</v>
      </c>
      <c r="C63" s="39">
        <v>1030700</v>
      </c>
      <c r="D63" s="39">
        <v>242870</v>
      </c>
      <c r="E63" s="39">
        <v>158704.49</v>
      </c>
      <c r="F63" s="23">
        <v>87.1</v>
      </c>
      <c r="G63" s="42">
        <f t="shared" si="1"/>
        <v>65.34544818215507</v>
      </c>
      <c r="H63" s="39"/>
      <c r="I63" s="39"/>
      <c r="J63" s="39"/>
      <c r="K63" s="42"/>
      <c r="L63" s="44">
        <f t="shared" si="0"/>
        <v>158704.49</v>
      </c>
    </row>
    <row r="64" spans="1:12" s="4" customFormat="1" ht="62.25" customHeight="1">
      <c r="A64" s="25" t="s">
        <v>118</v>
      </c>
      <c r="B64" s="24" t="s">
        <v>119</v>
      </c>
      <c r="C64" s="39">
        <v>1416600</v>
      </c>
      <c r="D64" s="39">
        <v>325600</v>
      </c>
      <c r="E64" s="39">
        <v>325600</v>
      </c>
      <c r="F64" s="23"/>
      <c r="G64" s="42">
        <f t="shared" si="1"/>
        <v>100</v>
      </c>
      <c r="H64" s="39"/>
      <c r="I64" s="39"/>
      <c r="J64" s="39"/>
      <c r="K64" s="42"/>
      <c r="L64" s="44">
        <f t="shared" si="0"/>
        <v>325600</v>
      </c>
    </row>
    <row r="65" spans="1:12" s="4" customFormat="1" ht="81.75" customHeight="1">
      <c r="A65" s="25" t="s">
        <v>120</v>
      </c>
      <c r="B65" s="24" t="s">
        <v>121</v>
      </c>
      <c r="C65" s="39">
        <v>3131372</v>
      </c>
      <c r="D65" s="39">
        <v>754331</v>
      </c>
      <c r="E65" s="39">
        <v>891812</v>
      </c>
      <c r="F65" s="23"/>
      <c r="G65" s="42">
        <f t="shared" si="1"/>
        <v>118.22555350370064</v>
      </c>
      <c r="H65" s="39"/>
      <c r="I65" s="39"/>
      <c r="J65" s="39"/>
      <c r="K65" s="42"/>
      <c r="L65" s="44">
        <f t="shared" si="0"/>
        <v>891812</v>
      </c>
    </row>
    <row r="66" spans="1:12" s="4" customFormat="1" ht="81.75" customHeight="1">
      <c r="A66" s="25" t="s">
        <v>122</v>
      </c>
      <c r="B66" s="24" t="s">
        <v>123</v>
      </c>
      <c r="C66" s="39"/>
      <c r="D66" s="39"/>
      <c r="E66" s="39">
        <v>770026</v>
      </c>
      <c r="F66" s="23"/>
      <c r="G66" s="42"/>
      <c r="H66" s="39"/>
      <c r="I66" s="39"/>
      <c r="J66" s="39"/>
      <c r="K66" s="42"/>
      <c r="L66" s="44">
        <f t="shared" si="0"/>
        <v>770026</v>
      </c>
    </row>
    <row r="67" spans="1:12" s="4" customFormat="1" ht="64.5" customHeight="1">
      <c r="A67" s="25" t="s">
        <v>77</v>
      </c>
      <c r="B67" s="24" t="s">
        <v>78</v>
      </c>
      <c r="C67" s="39">
        <v>9399200</v>
      </c>
      <c r="D67" s="39">
        <v>2349803</v>
      </c>
      <c r="E67" s="39">
        <v>2349803</v>
      </c>
      <c r="F67" s="23"/>
      <c r="G67" s="42">
        <f t="shared" si="1"/>
        <v>100</v>
      </c>
      <c r="H67" s="39"/>
      <c r="I67" s="39"/>
      <c r="J67" s="39"/>
      <c r="K67" s="42"/>
      <c r="L67" s="44">
        <f t="shared" si="0"/>
        <v>2349803</v>
      </c>
    </row>
    <row r="68" spans="1:12" s="4" customFormat="1" ht="73.5" customHeight="1">
      <c r="A68" s="25" t="s">
        <v>98</v>
      </c>
      <c r="B68" s="24" t="s">
        <v>79</v>
      </c>
      <c r="C68" s="39">
        <v>1734200</v>
      </c>
      <c r="D68" s="39">
        <v>1734200</v>
      </c>
      <c r="E68" s="39">
        <v>1734200</v>
      </c>
      <c r="F68" s="23"/>
      <c r="G68" s="42">
        <f t="shared" si="1"/>
        <v>100</v>
      </c>
      <c r="H68" s="39"/>
      <c r="I68" s="39"/>
      <c r="J68" s="39"/>
      <c r="K68" s="42"/>
      <c r="L68" s="44">
        <f t="shared" si="0"/>
        <v>1734200</v>
      </c>
    </row>
    <row r="69" spans="1:12" s="4" customFormat="1" ht="18.75">
      <c r="A69" s="25" t="s">
        <v>80</v>
      </c>
      <c r="B69" s="24" t="s">
        <v>81</v>
      </c>
      <c r="C69" s="39">
        <v>967062</v>
      </c>
      <c r="D69" s="39">
        <v>650691</v>
      </c>
      <c r="E69" s="39">
        <v>650691</v>
      </c>
      <c r="F69" s="23">
        <v>43.4</v>
      </c>
      <c r="G69" s="42">
        <f t="shared" si="1"/>
        <v>100</v>
      </c>
      <c r="H69" s="39"/>
      <c r="I69" s="39"/>
      <c r="J69" s="39"/>
      <c r="K69" s="42"/>
      <c r="L69" s="44">
        <f t="shared" si="0"/>
        <v>650691</v>
      </c>
    </row>
    <row r="70" spans="1:12" s="4" customFormat="1" ht="19.5" thickBot="1">
      <c r="A70" s="35"/>
      <c r="B70" s="36" t="s">
        <v>17</v>
      </c>
      <c r="C70" s="41">
        <f>SUM(C51+C52)</f>
        <v>2868869649</v>
      </c>
      <c r="D70" s="41">
        <f>SUM(D51+D52)</f>
        <v>718441061.4300001</v>
      </c>
      <c r="E70" s="41">
        <f>SUM(E51+E52)</f>
        <v>741351640.27</v>
      </c>
      <c r="F70" s="37">
        <v>93.8</v>
      </c>
      <c r="G70" s="43">
        <f t="shared" si="1"/>
        <v>103.18892948495989</v>
      </c>
      <c r="H70" s="41">
        <f>SUM(H51)</f>
        <v>158536751.72</v>
      </c>
      <c r="I70" s="41">
        <f>SUM(I51)</f>
        <v>36931771.25</v>
      </c>
      <c r="J70" s="41">
        <f>SUM(J51)</f>
        <v>52533578.46</v>
      </c>
      <c r="K70" s="43">
        <f>J70/I70*100</f>
        <v>142.24494705219425</v>
      </c>
      <c r="L70" s="45">
        <f t="shared" si="0"/>
        <v>793885218.73</v>
      </c>
    </row>
    <row r="71" spans="1:12" s="4" customFormat="1" ht="20.25">
      <c r="A71" s="12"/>
      <c r="B71" s="13"/>
      <c r="C71" s="14"/>
      <c r="D71" s="14"/>
      <c r="E71" s="14"/>
      <c r="F71" s="14"/>
      <c r="G71" s="16"/>
      <c r="H71" s="14"/>
      <c r="I71" s="14"/>
      <c r="J71" s="14"/>
      <c r="K71" s="17"/>
      <c r="L71" s="15"/>
    </row>
    <row r="72" spans="1:12" s="4" customFormat="1" ht="20.25">
      <c r="A72" s="12"/>
      <c r="B72" s="13"/>
      <c r="C72" s="14"/>
      <c r="D72" s="14"/>
      <c r="E72" s="14"/>
      <c r="F72" s="14"/>
      <c r="G72" s="15"/>
      <c r="H72" s="14"/>
      <c r="I72" s="14"/>
      <c r="J72" s="14"/>
      <c r="K72" s="14"/>
      <c r="L72" s="15"/>
    </row>
    <row r="73" spans="1:12" ht="20.25">
      <c r="A73" s="6"/>
      <c r="B73" s="6"/>
      <c r="C73" s="6" t="s">
        <v>20</v>
      </c>
      <c r="D73" s="6"/>
      <c r="E73" s="6"/>
      <c r="F73" s="6"/>
      <c r="G73" s="6"/>
      <c r="H73" s="6"/>
      <c r="I73" s="6"/>
      <c r="J73" s="6"/>
      <c r="K73" s="6"/>
      <c r="L73" s="6"/>
    </row>
    <row r="74" spans="1:12" ht="23.25" customHeight="1">
      <c r="A74" s="2"/>
      <c r="B74" s="51" t="s">
        <v>131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2:11" ht="15.75">
      <c r="B75" s="8"/>
      <c r="E75" s="9"/>
      <c r="F75" s="9"/>
      <c r="G75" s="9"/>
      <c r="J75" s="8"/>
      <c r="K75" s="8"/>
    </row>
    <row r="76" spans="3:9" ht="12.75">
      <c r="C76" s="9"/>
      <c r="D76" s="9"/>
      <c r="H76" s="10"/>
      <c r="I76" s="10"/>
    </row>
  </sheetData>
  <sheetProtection/>
  <mergeCells count="12">
    <mergeCell ref="A6:A7"/>
    <mergeCell ref="H6:K6"/>
    <mergeCell ref="B74:L74"/>
    <mergeCell ref="A4:L4"/>
    <mergeCell ref="C6:G6"/>
    <mergeCell ref="B6:B7"/>
    <mergeCell ref="C1:L1"/>
    <mergeCell ref="C2:L2"/>
    <mergeCell ref="C3:L3"/>
    <mergeCell ref="A1:B1"/>
    <mergeCell ref="A2:B2"/>
    <mergeCell ref="A3:B3"/>
  </mergeCells>
  <hyperlinks>
    <hyperlink ref="B9" r:id="rId1" display="_ftn1"/>
    <hyperlink ref="F9" r:id="rId2" display="_ftn1"/>
    <hyperlink ref="B62" r:id="rId3" display="_ftn1"/>
    <hyperlink ref="B48" r:id="rId4" display="_ftn1"/>
    <hyperlink ref="B49" r:id="rId5" display="_ftn1"/>
    <hyperlink ref="B60" r:id="rId6" display="_ftn1"/>
    <hyperlink ref="B23" r:id="rId7" display="_ftn1"/>
    <hyperlink ref="B69" r:id="rId8" display="_ftn1"/>
    <hyperlink ref="B70" r:id="rId9" display="_ftn1"/>
    <hyperlink ref="B37" r:id="rId10" display="_ftn1"/>
    <hyperlink ref="B36" r:id="rId11" display="_ftn1"/>
    <hyperlink ref="B38" r:id="rId12" display="_ftn1"/>
    <hyperlink ref="B47" r:id="rId13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54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Мот Поліна Сергіївна</cp:lastModifiedBy>
  <cp:lastPrinted>2019-04-23T09:36:08Z</cp:lastPrinted>
  <dcterms:created xsi:type="dcterms:W3CDTF">2000-04-12T12:59:51Z</dcterms:created>
  <dcterms:modified xsi:type="dcterms:W3CDTF">2019-05-16T07:15:03Z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