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70" activeTab="0"/>
  </bookViews>
  <sheets>
    <sheet name="Аркуш1" sheetId="1" r:id="rId1"/>
  </sheets>
  <definedNames>
    <definedName name="_xlnm.Print_Area" localSheetId="0">'Аркуш1'!$A$1:$J$169</definedName>
  </definedNames>
  <calcPr fullCalcOnLoad="1"/>
</workbook>
</file>

<file path=xl/sharedStrings.xml><?xml version="1.0" encoding="utf-8"?>
<sst xmlns="http://schemas.openxmlformats.org/spreadsheetml/2006/main" count="292" uniqueCount="281">
  <si>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</si>
  <si>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</si>
  <si>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</si>
  <si>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</si>
  <si>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</si>
  <si>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</si>
  <si>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</si>
  <si>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</si>
  <si>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</si>
  <si>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</si>
  <si>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</si>
  <si>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</si>
  <si>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</si>
  <si>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</si>
  <si>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</si>
  <si>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</si>
  <si>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</si>
  <si>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</si>
  <si>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</si>
  <si>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</si>
  <si>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</si>
  <si>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</si>
  <si>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</si>
  <si>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</si>
  <si>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</si>
  <si>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</si>
  <si>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</si>
  <si>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</si>
  <si>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</si>
  <si>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</si>
  <si>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</si>
  <si>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</si>
  <si>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</si>
  <si>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</si>
  <si>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</si>
  <si>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</si>
  <si>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</si>
  <si>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</si>
  <si>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</si>
  <si>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</si>
  <si>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</si>
  <si>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</si>
  <si>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</si>
  <si>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2151</t>
  </si>
  <si>
    <t>Забезпечення діяльності інших закладів у сфері охорони здоров`я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</si>
  <si>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</si>
  <si>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</si>
  <si>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</si>
  <si>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</si>
  <si>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</si>
  <si>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</si>
  <si>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</si>
  <si>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</si>
  <si>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</si>
  <si>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</si>
  <si>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</si>
  <si>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</si>
  <si>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</si>
  <si>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</si>
  <si>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</si>
  <si>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</si>
  <si>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</si>
  <si>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</si>
  <si>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</si>
  <si>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</si>
  <si>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3036</t>
  </si>
  <si>
    <t>Компенсаційні виплати на пільговий проїзд електротранспортом окремим категоріям громадян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</si>
  <si>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</si>
  <si>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</si>
  <si>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</si>
  <si>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</si>
  <si>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</si>
  <si>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</si>
  <si>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</si>
  <si>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</si>
  <si>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</si>
  <si>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</si>
  <si>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</si>
  <si>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</si>
  <si>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</si>
  <si>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</si>
  <si>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</si>
  <si>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</si>
  <si>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</si>
  <si>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</si>
  <si>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</si>
  <si>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</si>
  <si>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</si>
  <si>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</si>
  <si>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</si>
  <si>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</si>
  <si>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</si>
  <si>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</si>
  <si>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</si>
  <si>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</si>
  <si>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</si>
  <si>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</si>
  <si>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</si>
  <si>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</si>
  <si>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</si>
  <si>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</si>
  <si>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</si>
  <si>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</si>
  <si>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</si>
  <si>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</si>
  <si>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</si>
  <si>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</si>
  <si>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</si>
  <si>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</si>
  <si>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3172</t>
  </si>
  <si>
    <t>Встановлення телефонів особам з інвалідністю I і II груп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</si>
  <si>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</si>
  <si>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</si>
  <si>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</si>
  <si>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</si>
  <si>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</si>
  <si>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</si>
  <si>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</si>
  <si>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</si>
  <si>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</si>
  <si>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</si>
  <si>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</si>
  <si>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</si>
  <si>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4010</t>
  </si>
  <si>
    <t>Фінансова підтримка театрів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</si>
  <si>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</si>
  <si>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</si>
  <si>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</si>
  <si>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</si>
  <si>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</si>
  <si>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</si>
  <si>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</si>
  <si>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</si>
  <si>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</si>
  <si>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</si>
  <si>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</si>
  <si>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</si>
  <si>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</si>
  <si>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</si>
  <si>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</si>
  <si>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</si>
  <si>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5022</t>
  </si>
  <si>
    <t>Проведення навчально-тренувальних зборів і змагань та заходів зі спорту осіб з інвалідністю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</si>
  <si>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</si>
  <si>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</si>
  <si>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</si>
  <si>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</si>
  <si>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</si>
  <si>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</si>
  <si>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</si>
  <si>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</si>
  <si>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</si>
  <si>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</si>
  <si>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</si>
  <si>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</si>
  <si>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6013</t>
  </si>
  <si>
    <t>Забезпечення діяльності водопровідно-каналізаційного господарства</t>
  </si>
  <si>
    <t>6017</t>
  </si>
  <si>
    <t>Інша діяльність, пов`язана з експлуатацією об`єктів житлово-комунального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</si>
  <si>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</si>
  <si>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</si>
  <si>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</si>
  <si>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</si>
  <si>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</si>
  <si>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</si>
  <si>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</si>
  <si>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</si>
  <si>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7426</t>
  </si>
  <si>
    <t>Інші заходи у сфері електротранспорту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</si>
  <si>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</si>
  <si>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</si>
  <si>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7520</t>
  </si>
  <si>
    <t>Реалізація Національної програми інформатизації</t>
  </si>
  <si>
    <t>7610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</si>
  <si>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</si>
  <si>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</si>
  <si>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</si>
  <si>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</si>
  <si>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</si>
  <si>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</si>
  <si>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</si>
  <si>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</si>
  <si>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</si>
  <si>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</si>
  <si>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</si>
  <si>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</si>
  <si>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</si>
  <si>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</si>
  <si>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</si>
  <si>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8410</t>
  </si>
  <si>
    <t>Фінансова підтримка засобів масової інформації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</si>
  <si>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</si>
  <si>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</si>
  <si>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</si>
  <si>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</si>
  <si>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</si>
  <si>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</si>
  <si>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</si>
  <si>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</si>
  <si>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 xml:space="preserve"> </t>
  </si>
  <si>
    <t>Затвердженно на 2018 рік з урахуванням змін</t>
  </si>
  <si>
    <t>% виконання</t>
  </si>
  <si>
    <t>Код програмної класифікації</t>
  </si>
  <si>
    <t>Найменування</t>
  </si>
  <si>
    <t>Спеціальний фонд</t>
  </si>
  <si>
    <t>Видатки міського бюджету</t>
  </si>
  <si>
    <t xml:space="preserve">Додаток 2 до рішення </t>
  </si>
  <si>
    <t>від "    "                  2018 р. №</t>
  </si>
  <si>
    <t>Інші програми, заклади та заходи у сфері освіти</t>
  </si>
  <si>
    <t>Первинна медична допомога населенню</t>
  </si>
  <si>
    <t>Інші  програми, заклади та заходи у сфері охорони здоров’я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</si>
  <si>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</si>
  <si>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</si>
  <si>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</si>
  <si>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допомоги сім'ям з дітьми, малозабезпеченим сім’ям, тимчасової допомоги дітям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</si>
  <si>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</t>
  </si>
  <si>
    <t xml:space="preserve">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</si>
  <si>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</si>
  <si>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Здійснення соціальної роботи з вразливими категоріями населення</t>
  </si>
  <si>
    <t>Реалізація державної політики у молодіжній сфері</t>
  </si>
  <si>
    <t>Забезпечення реалізації окремих програм для осіб з інвалідністю</t>
  </si>
  <si>
    <t>Соціальний захист ветеранів війни та праці</t>
  </si>
  <si>
    <t>Інші заклади та заходи</t>
  </si>
  <si>
    <t>Інші заклади та заходи в галузі культури і мистецтва</t>
  </si>
  <si>
    <t>Проведення спортивної роботи в регіоні</t>
  </si>
  <si>
    <t>Здійснення фізкультурно-спортивної та реабілітаційної роботи серед осіб з інвалідністю</t>
  </si>
  <si>
    <t>Розвиток дитячо-юнацького та резервного спорту</t>
  </si>
  <si>
    <t>Інші заходи з розвитку фізичної культури та спорту</t>
  </si>
  <si>
    <t>Утримання та ефективна експлуатація об’єктів житлово-комунального господарства</t>
  </si>
  <si>
    <t xml:space="preserve">Реалізація державних та місцевих житлових програм </t>
  </si>
  <si>
    <t>Забезпечення надійної та безперебійної експлуатації ліфтів</t>
  </si>
  <si>
    <t>Забезпечення надання послуг з перевезення пасажирів електротранспортом</t>
  </si>
  <si>
    <t>Утримання та розвиток автомобільних доріг та дорожньої інфраструктури</t>
  </si>
  <si>
    <t>Інша економічна діяльність</t>
  </si>
  <si>
    <t>Здійснення  заходів із землеустрою</t>
  </si>
  <si>
    <r>
      <t>Будівництвоˈ об'єктів житлово-комунального господарства</t>
    </r>
    <r>
      <rPr>
        <sz val="16"/>
        <rFont val="Calibri"/>
        <family val="2"/>
      </rPr>
      <t>ˈ</t>
    </r>
  </si>
  <si>
    <t xml:space="preserve">Начальник фінансового управління </t>
  </si>
  <si>
    <t>Ямчук С.М.</t>
  </si>
  <si>
    <t>Будівництвоˈ об'єктів соціально-культурного призначення</t>
  </si>
  <si>
    <t>Будівництвоˈ  освітніх установ та закладів</t>
  </si>
  <si>
    <t>Будівництвоˈ споруд, установ та закладів фізичної культури і спорту</t>
  </si>
  <si>
    <t>Будівництвоˈ інших об'єктів соціальної та виробничої інфраструктури комунальної власності</t>
  </si>
  <si>
    <t>Розроблення схем планування та забудови територій (містобудівної документації)</t>
  </si>
  <si>
    <t>Реалізація інших заходів щодо соціально-економічного розвитку територій</t>
  </si>
  <si>
    <t>Внески до статутного капіталу суб’єктів господарювання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</si>
  <si>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</t>
  </si>
  <si>
    <t xml:space="preserve">  місцевого самоврядування і місцевими органами виконавчої влади</t>
  </si>
  <si>
    <t>Запобігання та ліквідація забруднення навколишнього природного середовища</t>
  </si>
  <si>
    <t>Охорона та раціональне використання природних ресурсів</t>
  </si>
  <si>
    <t>Утилізація відходів</t>
  </si>
  <si>
    <t>Збереження природно-заповідного фонду</t>
  </si>
  <si>
    <t xml:space="preserve">Інша діяльність у сфері екології та охорони природних ресурсів </t>
  </si>
  <si>
    <t xml:space="preserve">Разом: </t>
  </si>
  <si>
    <t>Всього</t>
  </si>
  <si>
    <t>Довгострокові кредити громадянам на будівництво / реконструкцію / придбання житла та їх повернення</t>
  </si>
  <si>
    <t>Надання кредиту</t>
  </si>
  <si>
    <t>Повернення кредиту</t>
  </si>
  <si>
    <t>% вручну</t>
  </si>
  <si>
    <t>реверсна дотація</t>
  </si>
  <si>
    <t>субенція на села</t>
  </si>
  <si>
    <t xml:space="preserve">Програми і централізовані заходи у галузі охорони здоров’я </t>
  </si>
  <si>
    <t>Централізовані заходи з лікування хворих на цукровий та
нецукровий діабет</t>
  </si>
  <si>
    <t>Відшкодування вартості лікарських засобів для лікування
окремих захворювань</t>
  </si>
  <si>
    <t>0712144</t>
  </si>
  <si>
    <t>0712146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</si>
  <si>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</si>
  <si>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Фінансова підтримка кінематографії</t>
  </si>
  <si>
    <t>Обслуговування місцевого боргу</t>
  </si>
  <si>
    <t>Субвенція з місцевого бюджету державному бюджету на виконання програм соціально-економічного розвитку регіонів</t>
  </si>
  <si>
    <t>субенція соц.-економ.розвиток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</si>
  <si>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</si>
  <si>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</si>
  <si>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Придбання житла для окремих категорій населення відповідно до законодавства</t>
  </si>
  <si>
    <t>Проведення експертної грошової оцінки земельної ділянки чи права на неї</t>
  </si>
  <si>
    <t>Інші субвенції з місцевого бюджету</t>
  </si>
  <si>
    <t>Звіт про виконання видатків загального та спеціального фондів бюджету м. Хмельницького</t>
  </si>
  <si>
    <t>за 9-ть місяців 2018 року</t>
  </si>
  <si>
    <t>Затверджено на 9-ть місяців 2018 року з урахуванням змін</t>
  </si>
  <si>
    <t>Виконано за 9-ть місяців 2018 року</t>
  </si>
  <si>
    <t>Виконано за 9-ть місяців 2018 року разом по загальному та спеціальному фондах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</si>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</sst>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0.00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0.0"/>
    <numFmt numFmtId="170" formatCode="#,##0.0"/>
  </numFmts>
  <fonts count="62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0"/>
      <name val="MS Sans Serif"/>
      <family val="2"/>
    </font>
    <font>
      <sz val="16"/>
      <name val="Calibri"/>
      <family val="2"/>
    </font>
    <font>
      <sz val="20"/>
      <name val="Arial Cyr"/>
      <family val="0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5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7" fillId="0" borderId="0" applyNumberFormat="0" applyFont="0" applyFill="0" applyBorder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170" fontId="54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54" fillId="0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 quotePrefix="1">
      <alignment horizontal="center" vertical="center" wrapText="1"/>
    </xf>
    <xf numFmtId="4" fontId="54" fillId="33" borderId="13" xfId="0" applyNumberFormat="1" applyFont="1" applyFill="1" applyBorder="1" applyAlignment="1">
      <alignment horizontal="center" vertical="center" wrapText="1"/>
    </xf>
    <xf numFmtId="0" fontId="54" fillId="33" borderId="14" xfId="0" applyFont="1" applyFill="1" applyBorder="1" applyAlignment="1" quotePrefix="1">
      <alignment horizontal="center" vertical="center" wrapText="1"/>
    </xf>
    <xf numFmtId="4" fontId="54" fillId="33" borderId="11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170" fontId="4" fillId="33" borderId="11" xfId="42" applyNumberFormat="1" applyFont="1" applyFill="1" applyBorder="1" applyAlignment="1">
      <alignment horizontal="center" vertical="center" wrapText="1"/>
      <protection/>
    </xf>
    <xf numFmtId="170" fontId="54" fillId="33" borderId="11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4" fontId="54" fillId="0" borderId="10" xfId="0" applyNumberFormat="1" applyFont="1" applyFill="1" applyBorder="1" applyAlignment="1">
      <alignment horizontal="right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/>
    </xf>
    <xf numFmtId="170" fontId="53" fillId="0" borderId="10" xfId="0" applyNumberFormat="1" applyFont="1" applyFill="1" applyBorder="1" applyAlignment="1">
      <alignment horizontal="center" vertical="center" wrapText="1"/>
    </xf>
    <xf numFmtId="170" fontId="58" fillId="0" borderId="10" xfId="0" applyNumberFormat="1" applyFont="1" applyFill="1" applyBorder="1" applyAlignment="1">
      <alignment horizontal="center" vertical="center" wrapText="1"/>
    </xf>
    <xf numFmtId="170" fontId="3" fillId="0" borderId="10" xfId="42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170" fontId="53" fillId="0" borderId="10" xfId="0" applyNumberFormat="1" applyFont="1" applyFill="1" applyBorder="1" applyAlignment="1">
      <alignment horizontal="center" vertical="center" wrapText="1"/>
    </xf>
    <xf numFmtId="170" fontId="6" fillId="0" borderId="10" xfId="42" applyNumberFormat="1" applyFont="1" applyFill="1" applyBorder="1" applyAlignment="1">
      <alignment horizontal="center" vertical="center" wrapText="1"/>
      <protection/>
    </xf>
    <xf numFmtId="4" fontId="58" fillId="0" borderId="10" xfId="0" applyNumberFormat="1" applyFont="1" applyFill="1" applyBorder="1" applyAlignment="1">
      <alignment horizontal="center" vertical="center" wrapText="1"/>
    </xf>
    <xf numFmtId="170" fontId="58" fillId="0" borderId="10" xfId="0" applyNumberFormat="1" applyFont="1" applyFill="1" applyBorder="1" applyAlignment="1">
      <alignment horizontal="center" vertical="center" wrapText="1"/>
    </xf>
    <xf numFmtId="170" fontId="54" fillId="0" borderId="10" xfId="0" applyNumberFormat="1" applyFont="1" applyFill="1" applyBorder="1" applyAlignment="1">
      <alignment horizontal="center"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 quotePrefix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3" fillId="0" borderId="10" xfId="42" applyNumberFormat="1" applyFont="1" applyFill="1" applyBorder="1" applyAlignment="1">
      <alignment horizontal="center" vertical="center" wrapText="1"/>
      <protection/>
    </xf>
    <xf numFmtId="4" fontId="53" fillId="0" borderId="13" xfId="0" applyNumberFormat="1" applyFont="1" applyFill="1" applyBorder="1" applyAlignment="1">
      <alignment horizontal="center" vertical="center"/>
    </xf>
    <xf numFmtId="4" fontId="53" fillId="0" borderId="10" xfId="0" applyNumberFormat="1" applyFont="1" applyFill="1" applyBorder="1" applyAlignment="1">
      <alignment horizontal="center" vertical="center"/>
    </xf>
    <xf numFmtId="4" fontId="53" fillId="0" borderId="13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/>
    </xf>
    <xf numFmtId="4" fontId="58" fillId="0" borderId="13" xfId="0" applyNumberFormat="1" applyFont="1" applyFill="1" applyBorder="1" applyAlignment="1">
      <alignment horizontal="center" vertical="center"/>
    </xf>
    <xf numFmtId="0" fontId="58" fillId="0" borderId="12" xfId="0" applyFont="1" applyFill="1" applyBorder="1" applyAlignment="1" quotePrefix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 quotePrefix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" fontId="5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6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 quotePrefix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70" fontId="4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60" fillId="0" borderId="12" xfId="0" applyFont="1" applyFill="1" applyBorder="1" applyAlignment="1" quotePrefix="1">
      <alignment horizontal="center" vertical="center" wrapText="1"/>
    </xf>
    <xf numFmtId="0" fontId="6" fillId="0" borderId="10" xfId="55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4" fontId="53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0" fontId="53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ill="1" applyBorder="1" applyAlignment="1">
      <alignment horizontal="center" vertical="center" wrapText="1"/>
    </xf>
    <xf numFmtId="170" fontId="6" fillId="0" borderId="10" xfId="42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8" fillId="0" borderId="12" xfId="0" applyFont="1" applyFill="1" applyBorder="1" applyAlignment="1" quotePrefix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3" fillId="0" borderId="12" xfId="0" applyFont="1" applyFill="1" applyBorder="1" applyAlignment="1" quotePrefix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4" fontId="58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0" fontId="58" fillId="0" borderId="10" xfId="0" applyNumberFormat="1" applyFont="1" applyFill="1" applyBorder="1" applyAlignment="1">
      <alignment horizontal="center" vertical="center" wrapText="1"/>
    </xf>
    <xf numFmtId="0" fontId="11" fillId="0" borderId="0" xfId="42" applyFont="1" applyAlignment="1">
      <alignment/>
      <protection/>
    </xf>
    <xf numFmtId="0" fontId="5" fillId="0" borderId="0" xfId="42" applyFont="1" applyAlignment="1">
      <alignment/>
      <protection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4" fontId="4" fillId="0" borderId="18" xfId="42" applyNumberFormat="1" applyFont="1" applyFill="1" applyBorder="1" applyAlignment="1" applyProtection="1">
      <alignment horizontal="center" vertical="center"/>
      <protection locked="0"/>
    </xf>
    <xf numFmtId="0" fontId="3" fillId="0" borderId="18" xfId="42" applyFont="1" applyBorder="1" applyAlignment="1">
      <alignment horizontal="center" vertical="center"/>
      <protection/>
    </xf>
    <xf numFmtId="4" fontId="4" fillId="0" borderId="18" xfId="42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42" applyFont="1" applyBorder="1" applyAlignment="1">
      <alignment horizontal="center" vertical="center" wrapText="1"/>
      <protection/>
    </xf>
    <xf numFmtId="0" fontId="54" fillId="0" borderId="19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ичайний 2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_Додаток 2 до бюджету 2000 року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tabSelected="1" view="pageBreakPreview" zoomScale="85" zoomScaleNormal="115" zoomScaleSheetLayoutView="85" zoomScalePageLayoutView="0" workbookViewId="0" topLeftCell="B156">
      <selection activeCell="B89" sqref="B89"/>
    </sheetView>
  </sheetViews>
  <sheetFormatPr defaultColWidth="9.140625" defaultRowHeight="12.75"/>
  <cols>
    <col min="1" max="1" width="20.57421875" style="5" customWidth="1"/>
    <col min="2" max="2" width="50.7109375" style="7" customWidth="1"/>
    <col min="3" max="3" width="24.421875" style="0" customWidth="1"/>
    <col min="4" max="4" width="26.8515625" style="0" customWidth="1"/>
    <col min="5" max="5" width="26.140625" style="0" customWidth="1"/>
    <col min="6" max="6" width="18.421875" style="0" customWidth="1"/>
    <col min="7" max="7" width="24.28125" style="0" customWidth="1"/>
    <col min="8" max="8" width="25.8515625" style="0" customWidth="1"/>
    <col min="9" max="9" width="17.28125" style="0" customWidth="1"/>
    <col min="10" max="10" width="34.28125" style="0" customWidth="1"/>
    <col min="11" max="11" width="12.8515625" style="5" customWidth="1"/>
  </cols>
  <sheetData>
    <row r="1" spans="1:10" ht="26.25" customHeight="1">
      <c r="A1" s="48"/>
      <c r="B1" s="49"/>
      <c r="C1" s="50"/>
      <c r="D1" s="50"/>
      <c r="E1" s="50"/>
      <c r="F1" s="50"/>
      <c r="G1" s="50"/>
      <c r="H1" s="50"/>
      <c r="I1" s="107" t="s">
        <v>206</v>
      </c>
      <c r="J1" s="108"/>
    </row>
    <row r="2" spans="1:10" ht="30.75" customHeight="1">
      <c r="A2" s="48"/>
      <c r="B2" s="49"/>
      <c r="C2" s="50"/>
      <c r="D2" s="50"/>
      <c r="E2" s="50"/>
      <c r="F2" s="50"/>
      <c r="G2" s="50"/>
      <c r="H2" s="50"/>
      <c r="I2" s="107" t="s">
        <v>207</v>
      </c>
      <c r="J2" s="108"/>
    </row>
    <row r="3" spans="1:10" ht="12.75">
      <c r="A3" s="48"/>
      <c r="B3" s="49"/>
      <c r="C3" s="50"/>
      <c r="D3" s="50"/>
      <c r="E3" s="50"/>
      <c r="F3" s="50"/>
      <c r="G3" s="50"/>
      <c r="H3" s="50"/>
      <c r="I3" s="50"/>
      <c r="J3" s="50"/>
    </row>
    <row r="4" spans="1:10" ht="20.25">
      <c r="A4" s="109" t="s">
        <v>275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20.25">
      <c r="A5" s="109" t="s">
        <v>276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21" thickBot="1">
      <c r="A6" s="6"/>
      <c r="B6" s="8" t="s">
        <v>205</v>
      </c>
      <c r="C6" s="4"/>
      <c r="D6" s="4"/>
      <c r="E6" s="4"/>
      <c r="F6" s="4"/>
      <c r="G6" s="2"/>
      <c r="H6" s="2"/>
      <c r="I6" s="2"/>
      <c r="J6" s="2"/>
    </row>
    <row r="7" spans="1:10" ht="20.25">
      <c r="A7" s="119" t="s">
        <v>202</v>
      </c>
      <c r="B7" s="117" t="s">
        <v>203</v>
      </c>
      <c r="C7" s="113" t="s">
        <v>0</v>
      </c>
      <c r="D7" s="114"/>
      <c r="E7" s="114"/>
      <c r="F7" s="114"/>
      <c r="G7" s="111" t="s">
        <v>204</v>
      </c>
      <c r="H7" s="112"/>
      <c r="I7" s="112"/>
      <c r="J7" s="115" t="s">
        <v>279</v>
      </c>
    </row>
    <row r="8" spans="1:11" s="1" customFormat="1" ht="81">
      <c r="A8" s="120"/>
      <c r="B8" s="118"/>
      <c r="C8" s="9" t="s">
        <v>200</v>
      </c>
      <c r="D8" s="9" t="s">
        <v>277</v>
      </c>
      <c r="E8" s="9" t="s">
        <v>278</v>
      </c>
      <c r="F8" s="9" t="s">
        <v>201</v>
      </c>
      <c r="G8" s="9" t="s">
        <v>200</v>
      </c>
      <c r="H8" s="41" t="s">
        <v>278</v>
      </c>
      <c r="I8" s="9" t="s">
        <v>201</v>
      </c>
      <c r="J8" s="116"/>
      <c r="K8" s="34"/>
    </row>
    <row r="9" spans="1:11" ht="20.25">
      <c r="A9" s="25" t="s">
        <v>1</v>
      </c>
      <c r="B9" s="11" t="s">
        <v>2</v>
      </c>
      <c r="C9" s="12">
        <f>C10+C11+C12</f>
        <v>113923384</v>
      </c>
      <c r="D9" s="12">
        <f>D10+D11+D12</f>
        <v>91074477.19</v>
      </c>
      <c r="E9" s="12">
        <f>E10+E11+E12</f>
        <v>88515005.62</v>
      </c>
      <c r="F9" s="13">
        <f>E9/D9*100</f>
        <v>97.18969391977907</v>
      </c>
      <c r="G9" s="12">
        <f>G10+G11+G12</f>
        <v>3212586.01</v>
      </c>
      <c r="H9" s="12">
        <f>H10+H11+H12</f>
        <v>2028276.19</v>
      </c>
      <c r="I9" s="13">
        <f>H9/G9*100</f>
        <v>63.13531166749991</v>
      </c>
      <c r="J9" s="26">
        <f>J10+J11+J12</f>
        <v>90543281.81</v>
      </c>
      <c r="K9" s="3" t="b">
        <f>J9=E9+H9</f>
        <v>1</v>
      </c>
    </row>
    <row r="10" spans="1:10" ht="178.5" customHeight="1">
      <c r="A10" s="61" t="s">
        <v>3</v>
      </c>
      <c r="B10" s="62" t="s">
        <v>4</v>
      </c>
      <c r="C10" s="45">
        <v>62160100</v>
      </c>
      <c r="D10" s="45">
        <v>47440914</v>
      </c>
      <c r="E10" s="45">
        <v>46347777.94</v>
      </c>
      <c r="F10" s="51">
        <f>E10/D10*100</f>
        <v>97.69579468894717</v>
      </c>
      <c r="G10" s="63">
        <v>2489374.71</v>
      </c>
      <c r="H10" s="63">
        <v>1363354.44</v>
      </c>
      <c r="I10" s="53">
        <f aca="true" t="shared" si="0" ref="I10:I15">H10/G10*100</f>
        <v>54.76694346268184</v>
      </c>
      <c r="J10" s="64">
        <f aca="true" t="shared" si="1" ref="J10:J93">H10+E10</f>
        <v>47711132.379999995</v>
      </c>
    </row>
    <row r="11" spans="1:10" ht="122.25" customHeight="1">
      <c r="A11" s="61" t="s">
        <v>5</v>
      </c>
      <c r="B11" s="62" t="s">
        <v>6</v>
      </c>
      <c r="C11" s="45">
        <v>50740284</v>
      </c>
      <c r="D11" s="45">
        <v>42829541</v>
      </c>
      <c r="E11" s="45">
        <v>41377955.93</v>
      </c>
      <c r="F11" s="51">
        <f>E11/D11*100</f>
        <v>96.6107853689116</v>
      </c>
      <c r="G11" s="65">
        <v>634178</v>
      </c>
      <c r="H11" s="65">
        <v>616520.97</v>
      </c>
      <c r="I11" s="53">
        <f t="shared" si="0"/>
        <v>97.21576119007597</v>
      </c>
      <c r="J11" s="64">
        <f t="shared" si="1"/>
        <v>41994476.9</v>
      </c>
    </row>
    <row r="12" spans="1:10" ht="61.5" customHeight="1">
      <c r="A12" s="61" t="s">
        <v>7</v>
      </c>
      <c r="B12" s="62" t="s">
        <v>8</v>
      </c>
      <c r="C12" s="45">
        <v>1023000</v>
      </c>
      <c r="D12" s="45">
        <v>804022.19</v>
      </c>
      <c r="E12" s="45">
        <v>789271.75</v>
      </c>
      <c r="F12" s="51">
        <f>E12/D12*100</f>
        <v>98.16541879273258</v>
      </c>
      <c r="G12" s="65">
        <v>89033.3</v>
      </c>
      <c r="H12" s="65">
        <v>48400.78</v>
      </c>
      <c r="I12" s="53">
        <f t="shared" si="0"/>
        <v>54.36255872802648</v>
      </c>
      <c r="J12" s="64">
        <f t="shared" si="1"/>
        <v>837672.53</v>
      </c>
    </row>
    <row r="13" spans="1:11" ht="20.25">
      <c r="A13" s="25" t="s">
        <v>9</v>
      </c>
      <c r="B13" s="11" t="s">
        <v>10</v>
      </c>
      <c r="C13" s="12">
        <f>C14+C15+C16+C17+C18+C19+C20+C21+C22</f>
        <v>945553815</v>
      </c>
      <c r="D13" s="12">
        <f>D14+D15+D16+D17+D18+D19+D20+D21+D22</f>
        <v>686313017</v>
      </c>
      <c r="E13" s="12">
        <f>E14+E15+E16+E17+E18+E19+E20+E21+E22</f>
        <v>661838178.44</v>
      </c>
      <c r="F13" s="13">
        <f aca="true" t="shared" si="2" ref="F13:F98">E13/D13*100</f>
        <v>96.43386647874115</v>
      </c>
      <c r="G13" s="12">
        <f>G14+G15+G16+G17+G18+G19+G20+G21+G22</f>
        <v>124136662.65</v>
      </c>
      <c r="H13" s="12">
        <f>H14+H15+H16+H17+H18+H19+H20+H21+H22</f>
        <v>80995291.96999998</v>
      </c>
      <c r="I13" s="13">
        <f t="shared" si="0"/>
        <v>65.24687408293232</v>
      </c>
      <c r="J13" s="26">
        <f>J14+J15+J16+J17+J18+J19+J20+J21+J22</f>
        <v>742833470.41</v>
      </c>
      <c r="K13" s="3" t="b">
        <f>J13=E13+H13</f>
        <v>1</v>
      </c>
    </row>
    <row r="14" spans="1:10" ht="20.25">
      <c r="A14" s="61" t="s">
        <v>11</v>
      </c>
      <c r="B14" s="62" t="s">
        <v>12</v>
      </c>
      <c r="C14" s="45">
        <v>246953481</v>
      </c>
      <c r="D14" s="45">
        <v>171106572</v>
      </c>
      <c r="E14" s="45">
        <v>168279578.45</v>
      </c>
      <c r="F14" s="51">
        <f t="shared" si="2"/>
        <v>98.34781708443086</v>
      </c>
      <c r="G14" s="65">
        <v>42650577.17</v>
      </c>
      <c r="H14" s="65">
        <v>24562645.24</v>
      </c>
      <c r="I14" s="53">
        <f t="shared" si="0"/>
        <v>57.590416988019385</v>
      </c>
      <c r="J14" s="64">
        <f t="shared" si="1"/>
        <v>192842223.69</v>
      </c>
    </row>
    <row r="15" spans="1:10" ht="166.5" customHeight="1">
      <c r="A15" s="61" t="s">
        <v>13</v>
      </c>
      <c r="B15" s="62" t="s">
        <v>14</v>
      </c>
      <c r="C15" s="45">
        <v>490989703</v>
      </c>
      <c r="D15" s="45">
        <v>365075776</v>
      </c>
      <c r="E15" s="45">
        <v>352553286.71</v>
      </c>
      <c r="F15" s="51">
        <f t="shared" si="2"/>
        <v>96.56989312542062</v>
      </c>
      <c r="G15" s="65">
        <v>50305767.85</v>
      </c>
      <c r="H15" s="65">
        <v>34401269.67</v>
      </c>
      <c r="I15" s="53">
        <f t="shared" si="0"/>
        <v>68.38434465919796</v>
      </c>
      <c r="J15" s="64">
        <f t="shared" si="1"/>
        <v>386954556.38</v>
      </c>
    </row>
    <row r="16" spans="1:10" ht="40.5">
      <c r="A16" s="61" t="s">
        <v>15</v>
      </c>
      <c r="B16" s="62" t="s">
        <v>16</v>
      </c>
      <c r="C16" s="45">
        <v>2531500</v>
      </c>
      <c r="D16" s="45">
        <v>2001393</v>
      </c>
      <c r="E16" s="45">
        <v>1655942.6</v>
      </c>
      <c r="F16" s="51">
        <f t="shared" si="2"/>
        <v>82.73950193690095</v>
      </c>
      <c r="G16" s="65"/>
      <c r="H16" s="65"/>
      <c r="I16" s="53"/>
      <c r="J16" s="64">
        <f t="shared" si="1"/>
        <v>1655942.6</v>
      </c>
    </row>
    <row r="17" spans="1:10" ht="177.75" customHeight="1">
      <c r="A17" s="61" t="s">
        <v>17</v>
      </c>
      <c r="B17" s="62" t="s">
        <v>18</v>
      </c>
      <c r="C17" s="45">
        <v>15424000</v>
      </c>
      <c r="D17" s="45">
        <v>11691652</v>
      </c>
      <c r="E17" s="45">
        <v>10890263.46</v>
      </c>
      <c r="F17" s="51">
        <f t="shared" si="2"/>
        <v>93.14563468019746</v>
      </c>
      <c r="G17" s="65">
        <v>505054</v>
      </c>
      <c r="H17" s="65">
        <v>471170.48</v>
      </c>
      <c r="I17" s="53">
        <f aca="true" t="shared" si="3" ref="I17:I23">H17/G17*100</f>
        <v>93.2911094655225</v>
      </c>
      <c r="J17" s="64">
        <f t="shared" si="1"/>
        <v>11361433.940000001</v>
      </c>
    </row>
    <row r="18" spans="1:10" ht="118.5" customHeight="1">
      <c r="A18" s="61" t="s">
        <v>19</v>
      </c>
      <c r="B18" s="62" t="s">
        <v>20</v>
      </c>
      <c r="C18" s="45">
        <v>27938600</v>
      </c>
      <c r="D18" s="45">
        <v>20310335</v>
      </c>
      <c r="E18" s="45">
        <v>18553810.07</v>
      </c>
      <c r="F18" s="51">
        <f t="shared" si="2"/>
        <v>91.35157086281443</v>
      </c>
      <c r="G18" s="65">
        <v>10804706.06</v>
      </c>
      <c r="H18" s="65">
        <v>10043123.75</v>
      </c>
      <c r="I18" s="53">
        <f t="shared" si="3"/>
        <v>92.95138335304236</v>
      </c>
      <c r="J18" s="64">
        <f t="shared" si="1"/>
        <v>28596933.82</v>
      </c>
    </row>
    <row r="19" spans="1:10" ht="131.25" customHeight="1">
      <c r="A19" s="61" t="s">
        <v>21</v>
      </c>
      <c r="B19" s="62" t="s">
        <v>22</v>
      </c>
      <c r="C19" s="45">
        <v>41628400</v>
      </c>
      <c r="D19" s="45">
        <v>31040154</v>
      </c>
      <c r="E19" s="45">
        <v>29963050.51</v>
      </c>
      <c r="F19" s="51">
        <f t="shared" si="2"/>
        <v>96.52996731266218</v>
      </c>
      <c r="G19" s="65">
        <v>7755131.58</v>
      </c>
      <c r="H19" s="65">
        <v>4133992.55</v>
      </c>
      <c r="I19" s="53">
        <f t="shared" si="3"/>
        <v>53.30654299485141</v>
      </c>
      <c r="J19" s="64">
        <f t="shared" si="1"/>
        <v>34097043.06</v>
      </c>
    </row>
    <row r="20" spans="1:10" ht="102" customHeight="1">
      <c r="A20" s="61" t="s">
        <v>23</v>
      </c>
      <c r="B20" s="62" t="s">
        <v>24</v>
      </c>
      <c r="C20" s="45">
        <v>101395431</v>
      </c>
      <c r="D20" s="45">
        <v>70820743</v>
      </c>
      <c r="E20" s="45">
        <v>67137319.44</v>
      </c>
      <c r="F20" s="51">
        <f t="shared" si="2"/>
        <v>94.79894815562723</v>
      </c>
      <c r="G20" s="65">
        <v>11334469.25</v>
      </c>
      <c r="H20" s="65">
        <v>7134104.01</v>
      </c>
      <c r="I20" s="53">
        <f t="shared" si="3"/>
        <v>62.94166804502116</v>
      </c>
      <c r="J20" s="64">
        <f t="shared" si="1"/>
        <v>74271423.45</v>
      </c>
    </row>
    <row r="21" spans="1:10" ht="76.5" customHeight="1">
      <c r="A21" s="61" t="s">
        <v>25</v>
      </c>
      <c r="B21" s="62" t="s">
        <v>26</v>
      </c>
      <c r="C21" s="45">
        <v>4242400</v>
      </c>
      <c r="D21" s="45">
        <v>3439657</v>
      </c>
      <c r="E21" s="45">
        <v>3135677.35</v>
      </c>
      <c r="F21" s="51">
        <f t="shared" si="2"/>
        <v>91.16250108659091</v>
      </c>
      <c r="G21" s="65">
        <v>176450</v>
      </c>
      <c r="H21" s="65">
        <v>128655.2</v>
      </c>
      <c r="I21" s="53">
        <f t="shared" si="3"/>
        <v>72.91311986398414</v>
      </c>
      <c r="J21" s="64">
        <f t="shared" si="1"/>
        <v>3264332.5500000003</v>
      </c>
    </row>
    <row r="22" spans="1:10" ht="70.5" customHeight="1">
      <c r="A22" s="61">
        <v>1160</v>
      </c>
      <c r="B22" s="62" t="s">
        <v>208</v>
      </c>
      <c r="C22" s="45">
        <f>C23+C24</f>
        <v>14450300</v>
      </c>
      <c r="D22" s="45">
        <f aca="true" t="shared" si="4" ref="D22:J22">D23+D24</f>
        <v>10826735</v>
      </c>
      <c r="E22" s="45">
        <f t="shared" si="4"/>
        <v>9669249.85</v>
      </c>
      <c r="F22" s="51">
        <f>E22/D22*100</f>
        <v>89.30901005704858</v>
      </c>
      <c r="G22" s="45">
        <f t="shared" si="4"/>
        <v>604506.74</v>
      </c>
      <c r="H22" s="45">
        <f t="shared" si="4"/>
        <v>120331.07</v>
      </c>
      <c r="I22" s="53">
        <f t="shared" si="3"/>
        <v>19.905662259448093</v>
      </c>
      <c r="J22" s="66">
        <f t="shared" si="4"/>
        <v>9789580.92</v>
      </c>
    </row>
    <row r="23" spans="1:11" s="10" customFormat="1" ht="57.75" customHeight="1">
      <c r="A23" s="69" t="s">
        <v>27</v>
      </c>
      <c r="B23" s="70" t="s">
        <v>28</v>
      </c>
      <c r="C23" s="46">
        <v>14283100</v>
      </c>
      <c r="D23" s="46">
        <v>10696395</v>
      </c>
      <c r="E23" s="46">
        <v>9621299.85</v>
      </c>
      <c r="F23" s="52">
        <f t="shared" si="2"/>
        <v>89.94899543257331</v>
      </c>
      <c r="G23" s="67">
        <v>604506.74</v>
      </c>
      <c r="H23" s="67">
        <v>120331.07</v>
      </c>
      <c r="I23" s="56">
        <f t="shared" si="3"/>
        <v>19.905662259448093</v>
      </c>
      <c r="J23" s="68">
        <f t="shared" si="1"/>
        <v>9741630.92</v>
      </c>
      <c r="K23" s="35"/>
    </row>
    <row r="24" spans="1:11" s="10" customFormat="1" ht="54.75" customHeight="1">
      <c r="A24" s="69" t="s">
        <v>29</v>
      </c>
      <c r="B24" s="70" t="s">
        <v>30</v>
      </c>
      <c r="C24" s="46">
        <v>167200</v>
      </c>
      <c r="D24" s="46">
        <v>130340</v>
      </c>
      <c r="E24" s="46">
        <v>47950</v>
      </c>
      <c r="F24" s="52">
        <f t="shared" si="2"/>
        <v>36.78839957035446</v>
      </c>
      <c r="G24" s="67"/>
      <c r="H24" s="67"/>
      <c r="I24" s="56"/>
      <c r="J24" s="68">
        <f t="shared" si="1"/>
        <v>47950</v>
      </c>
      <c r="K24" s="35"/>
    </row>
    <row r="25" spans="1:11" ht="20.25">
      <c r="A25" s="25" t="s">
        <v>31</v>
      </c>
      <c r="B25" s="11" t="s">
        <v>32</v>
      </c>
      <c r="C25" s="12">
        <f>C26+C27+C28+C29+C30+C35+C32</f>
        <v>347052841</v>
      </c>
      <c r="D25" s="12">
        <f>D26+D27+D28+D29+D30+D35+D32</f>
        <v>268048111</v>
      </c>
      <c r="E25" s="12">
        <f>E26+E27+E28+E29+E30+E35+E32</f>
        <v>253175121.95999998</v>
      </c>
      <c r="F25" s="13">
        <f>E25/D25*100</f>
        <v>94.45137330589134</v>
      </c>
      <c r="G25" s="12">
        <f>G26+G27+G28+G29+G30+G35+G32</f>
        <v>51582309.06000001</v>
      </c>
      <c r="H25" s="12">
        <f>H26+H27+H28+H29+H30+H35+H32</f>
        <v>35360250.11</v>
      </c>
      <c r="I25" s="13">
        <f>H25/G25*100</f>
        <v>68.5511190840048</v>
      </c>
      <c r="J25" s="12">
        <f>J26+J27+J28+J29+J30+J35+J32</f>
        <v>288535372.07000005</v>
      </c>
      <c r="K25" s="3" t="b">
        <f>J25=E25+H25</f>
        <v>1</v>
      </c>
    </row>
    <row r="26" spans="1:10" ht="70.5" customHeight="1">
      <c r="A26" s="61" t="s">
        <v>33</v>
      </c>
      <c r="B26" s="62" t="s">
        <v>34</v>
      </c>
      <c r="C26" s="45">
        <v>174374541</v>
      </c>
      <c r="D26" s="45">
        <v>132613841</v>
      </c>
      <c r="E26" s="45">
        <v>126665025.45</v>
      </c>
      <c r="F26" s="51">
        <f t="shared" si="2"/>
        <v>95.51418200005232</v>
      </c>
      <c r="G26" s="65">
        <v>29915614.51</v>
      </c>
      <c r="H26" s="65">
        <v>18890047.95</v>
      </c>
      <c r="I26" s="53">
        <f aca="true" t="shared" si="5" ref="I26:I36">H26/G26*100</f>
        <v>63.14444232354162</v>
      </c>
      <c r="J26" s="64">
        <f t="shared" si="1"/>
        <v>145555073.4</v>
      </c>
    </row>
    <row r="27" spans="1:10" ht="75.75" customHeight="1">
      <c r="A27" s="61" t="s">
        <v>35</v>
      </c>
      <c r="B27" s="62" t="s">
        <v>36</v>
      </c>
      <c r="C27" s="45">
        <v>53801300</v>
      </c>
      <c r="D27" s="45">
        <v>40733700</v>
      </c>
      <c r="E27" s="45">
        <v>39948788.05</v>
      </c>
      <c r="F27" s="51">
        <f t="shared" si="2"/>
        <v>98.07306493149406</v>
      </c>
      <c r="G27" s="65">
        <v>6954063.69</v>
      </c>
      <c r="H27" s="65">
        <v>6769330.59</v>
      </c>
      <c r="I27" s="53">
        <f t="shared" si="5"/>
        <v>97.34352303580928</v>
      </c>
      <c r="J27" s="64">
        <f t="shared" si="1"/>
        <v>46718118.64</v>
      </c>
    </row>
    <row r="28" spans="1:10" ht="79.5" customHeight="1">
      <c r="A28" s="61" t="s">
        <v>37</v>
      </c>
      <c r="B28" s="62" t="s">
        <v>38</v>
      </c>
      <c r="C28" s="45">
        <v>53724500</v>
      </c>
      <c r="D28" s="45">
        <v>37867900</v>
      </c>
      <c r="E28" s="45">
        <v>37458715.69</v>
      </c>
      <c r="F28" s="51">
        <f t="shared" si="2"/>
        <v>98.91944282624597</v>
      </c>
      <c r="G28" s="65">
        <v>7120253.48</v>
      </c>
      <c r="H28" s="65">
        <v>4182258.43</v>
      </c>
      <c r="I28" s="53">
        <f t="shared" si="5"/>
        <v>58.73749357024295</v>
      </c>
      <c r="J28" s="64">
        <f t="shared" si="1"/>
        <v>41640974.12</v>
      </c>
    </row>
    <row r="29" spans="1:10" ht="20.25">
      <c r="A29" s="61" t="s">
        <v>39</v>
      </c>
      <c r="B29" s="62" t="s">
        <v>40</v>
      </c>
      <c r="C29" s="45">
        <v>8870400</v>
      </c>
      <c r="D29" s="45">
        <v>6244500</v>
      </c>
      <c r="E29" s="45">
        <v>5502789.29</v>
      </c>
      <c r="F29" s="51">
        <f t="shared" si="2"/>
        <v>88.12217615501642</v>
      </c>
      <c r="G29" s="65">
        <v>5089400</v>
      </c>
      <c r="H29" s="65">
        <v>3309460.14</v>
      </c>
      <c r="I29" s="53">
        <f t="shared" si="5"/>
        <v>65.02652847093961</v>
      </c>
      <c r="J29" s="64">
        <f t="shared" si="1"/>
        <v>8812249.43</v>
      </c>
    </row>
    <row r="30" spans="1:10" ht="40.5">
      <c r="A30" s="61">
        <v>2110</v>
      </c>
      <c r="B30" s="62" t="s">
        <v>209</v>
      </c>
      <c r="C30" s="45">
        <f>C31</f>
        <v>39540900</v>
      </c>
      <c r="D30" s="45">
        <f>D31</f>
        <v>37838200</v>
      </c>
      <c r="E30" s="45">
        <f>E31</f>
        <v>32429852.36</v>
      </c>
      <c r="F30" s="51">
        <f t="shared" si="2"/>
        <v>85.70664661638239</v>
      </c>
      <c r="G30" s="45">
        <f>G31</f>
        <v>2448877.38</v>
      </c>
      <c r="H30" s="45">
        <f>H31</f>
        <v>2194369.66</v>
      </c>
      <c r="I30" s="53">
        <f t="shared" si="5"/>
        <v>89.60716767288692</v>
      </c>
      <c r="J30" s="64">
        <f>J31</f>
        <v>34624222.019999996</v>
      </c>
    </row>
    <row r="31" spans="1:11" s="10" customFormat="1" ht="99.75" customHeight="1">
      <c r="A31" s="69" t="s">
        <v>41</v>
      </c>
      <c r="B31" s="70" t="s">
        <v>42</v>
      </c>
      <c r="C31" s="46">
        <v>39540900</v>
      </c>
      <c r="D31" s="46">
        <v>37838200</v>
      </c>
      <c r="E31" s="46">
        <v>32429852.36</v>
      </c>
      <c r="F31" s="52">
        <f t="shared" si="2"/>
        <v>85.70664661638239</v>
      </c>
      <c r="G31" s="67">
        <v>2448877.38</v>
      </c>
      <c r="H31" s="67">
        <v>2194369.66</v>
      </c>
      <c r="I31" s="56">
        <f t="shared" si="5"/>
        <v>89.60716767288692</v>
      </c>
      <c r="J31" s="68">
        <f t="shared" si="1"/>
        <v>34624222.019999996</v>
      </c>
      <c r="K31" s="35"/>
    </row>
    <row r="32" spans="1:11" s="10" customFormat="1" ht="40.5">
      <c r="A32" s="61">
        <v>2140</v>
      </c>
      <c r="B32" s="71" t="s">
        <v>260</v>
      </c>
      <c r="C32" s="45">
        <f>C33+C34</f>
        <v>14260900</v>
      </c>
      <c r="D32" s="45">
        <f>D33+D34</f>
        <v>10870870</v>
      </c>
      <c r="E32" s="45">
        <f>E33+E34</f>
        <v>9556692.66</v>
      </c>
      <c r="F32" s="51">
        <f>E32/D32*100</f>
        <v>87.91101963320324</v>
      </c>
      <c r="G32" s="45">
        <f>G33+G34</f>
        <v>0</v>
      </c>
      <c r="H32" s="45">
        <f>H33+H34</f>
        <v>0</v>
      </c>
      <c r="I32" s="51">
        <v>0</v>
      </c>
      <c r="J32" s="66">
        <f>J33+J34</f>
        <v>9556692.66</v>
      </c>
      <c r="K32" s="43" t="s">
        <v>257</v>
      </c>
    </row>
    <row r="33" spans="1:11" s="10" customFormat="1" ht="60.75">
      <c r="A33" s="72" t="s">
        <v>263</v>
      </c>
      <c r="B33" s="73" t="s">
        <v>261</v>
      </c>
      <c r="C33" s="46">
        <v>7935200</v>
      </c>
      <c r="D33" s="46">
        <v>6290270</v>
      </c>
      <c r="E33" s="46">
        <v>6255785.38</v>
      </c>
      <c r="F33" s="52">
        <f>E33/D33*100</f>
        <v>99.45177838153211</v>
      </c>
      <c r="G33" s="67"/>
      <c r="H33" s="67"/>
      <c r="I33" s="52"/>
      <c r="J33" s="68">
        <f t="shared" si="1"/>
        <v>6255785.38</v>
      </c>
      <c r="K33" s="35"/>
    </row>
    <row r="34" spans="1:11" s="10" customFormat="1" ht="60.75">
      <c r="A34" s="72" t="s">
        <v>264</v>
      </c>
      <c r="B34" s="73" t="s">
        <v>262</v>
      </c>
      <c r="C34" s="46">
        <v>6325700</v>
      </c>
      <c r="D34" s="46">
        <v>4580600</v>
      </c>
      <c r="E34" s="46">
        <v>3300907.28</v>
      </c>
      <c r="F34" s="52">
        <f>E34/D34*100</f>
        <v>72.06277081605029</v>
      </c>
      <c r="G34" s="67"/>
      <c r="H34" s="67"/>
      <c r="I34" s="52"/>
      <c r="J34" s="68">
        <f t="shared" si="1"/>
        <v>3300907.28</v>
      </c>
      <c r="K34" s="35"/>
    </row>
    <row r="35" spans="1:11" s="10" customFormat="1" ht="61.5" customHeight="1">
      <c r="A35" s="61">
        <v>2150</v>
      </c>
      <c r="B35" s="74" t="s">
        <v>210</v>
      </c>
      <c r="C35" s="45">
        <f>C36+C37</f>
        <v>2480300</v>
      </c>
      <c r="D35" s="45">
        <f>D36+D37</f>
        <v>1879100</v>
      </c>
      <c r="E35" s="45">
        <f>E36+E37</f>
        <v>1613258.46</v>
      </c>
      <c r="F35" s="51">
        <f t="shared" si="2"/>
        <v>85.85271991911021</v>
      </c>
      <c r="G35" s="45">
        <f>G36+G37</f>
        <v>54100</v>
      </c>
      <c r="H35" s="45">
        <f>H36+H37</f>
        <v>14783.34</v>
      </c>
      <c r="I35" s="51">
        <f t="shared" si="5"/>
        <v>27.32595194085028</v>
      </c>
      <c r="J35" s="66">
        <f>J36+J37</f>
        <v>1628041.8</v>
      </c>
      <c r="K35" s="35"/>
    </row>
    <row r="36" spans="1:11" s="10" customFormat="1" ht="76.5" customHeight="1">
      <c r="A36" s="69" t="s">
        <v>43</v>
      </c>
      <c r="B36" s="70" t="s">
        <v>44</v>
      </c>
      <c r="C36" s="46">
        <v>2180300</v>
      </c>
      <c r="D36" s="46">
        <v>1654100</v>
      </c>
      <c r="E36" s="46">
        <v>1433198.46</v>
      </c>
      <c r="F36" s="52">
        <f t="shared" si="2"/>
        <v>86.64521250226709</v>
      </c>
      <c r="G36" s="67">
        <v>54100</v>
      </c>
      <c r="H36" s="67">
        <v>14783.34</v>
      </c>
      <c r="I36" s="56">
        <f t="shared" si="5"/>
        <v>27.32595194085028</v>
      </c>
      <c r="J36" s="68">
        <f t="shared" si="1"/>
        <v>1447981.8</v>
      </c>
      <c r="K36" s="35"/>
    </row>
    <row r="37" spans="1:11" s="10" customFormat="1" ht="66.75" customHeight="1">
      <c r="A37" s="69" t="s">
        <v>45</v>
      </c>
      <c r="B37" s="70" t="s">
        <v>46</v>
      </c>
      <c r="C37" s="46">
        <v>300000</v>
      </c>
      <c r="D37" s="46">
        <v>225000</v>
      </c>
      <c r="E37" s="46">
        <v>180060</v>
      </c>
      <c r="F37" s="52">
        <f t="shared" si="2"/>
        <v>80.02666666666667</v>
      </c>
      <c r="G37" s="67"/>
      <c r="H37" s="67"/>
      <c r="I37" s="56"/>
      <c r="J37" s="68">
        <f t="shared" si="1"/>
        <v>180060</v>
      </c>
      <c r="K37" s="35"/>
    </row>
    <row r="38" spans="1:11" ht="40.5">
      <c r="A38" s="25" t="s">
        <v>47</v>
      </c>
      <c r="B38" s="11" t="s">
        <v>48</v>
      </c>
      <c r="C38" s="12">
        <f>C39+C42+C45+C51+C59+C60+C67+C68+C71+C73+C77+C78+C81+C82+C86+C87</f>
        <v>982622124</v>
      </c>
      <c r="D38" s="12">
        <f>D39+D42+D45+D51+D59+D60+D67+D68+D71+D73+D77+D78+D81+D82+D86+D87</f>
        <v>704167527.9</v>
      </c>
      <c r="E38" s="12">
        <f>E39+E42+E45+E51+E59+E60+E67+E68+E71+E73+E77+E78+E81+E82+E86+E87</f>
        <v>678191088.5999999</v>
      </c>
      <c r="F38" s="13">
        <f t="shared" si="2"/>
        <v>96.31104271770836</v>
      </c>
      <c r="G38" s="12">
        <f>G39+G42+G45+G51+G59+G60+G67+G68+G71+G73+G77+G78+G81+G82+G86+G87+G84</f>
        <v>9638911.05</v>
      </c>
      <c r="H38" s="12">
        <f>H39+H42+H45+H51+H59+H60+H67+H68+H71+H73+H77+H78+H81+H82+H86+H87+H84</f>
        <v>6114823.359999999</v>
      </c>
      <c r="I38" s="13">
        <f>H38/G38*100</f>
        <v>63.43894375910855</v>
      </c>
      <c r="J38" s="26">
        <f>J39+J42+J45+J51+J59+J60+J67+J68+J71+J73+J77+J78+J81+J82+J86+J87+J84</f>
        <v>684305911.9599998</v>
      </c>
      <c r="K38" s="3" t="b">
        <f>J38=E38+H38</f>
        <v>1</v>
      </c>
    </row>
    <row r="39" spans="1:11" ht="172.5" customHeight="1">
      <c r="A39" s="61">
        <v>3010</v>
      </c>
      <c r="B39" s="74" t="s">
        <v>211</v>
      </c>
      <c r="C39" s="45">
        <f>C40+C41</f>
        <v>523967300</v>
      </c>
      <c r="D39" s="45">
        <f>D40+D41</f>
        <v>367421500.61</v>
      </c>
      <c r="E39" s="45">
        <f>E40+E41</f>
        <v>367018316.91999996</v>
      </c>
      <c r="F39" s="51">
        <f>E39/D39*100</f>
        <v>99.89026671293577</v>
      </c>
      <c r="G39" s="45"/>
      <c r="H39" s="45"/>
      <c r="I39" s="51"/>
      <c r="J39" s="66">
        <f>J40+J41</f>
        <v>367018316.91999996</v>
      </c>
      <c r="K39" s="3"/>
    </row>
    <row r="40" spans="1:11" s="10" customFormat="1" ht="118.5" customHeight="1">
      <c r="A40" s="69" t="s">
        <v>49</v>
      </c>
      <c r="B40" s="70" t="s">
        <v>50</v>
      </c>
      <c r="C40" s="46">
        <v>61163493.82</v>
      </c>
      <c r="D40" s="46">
        <v>60602450.03</v>
      </c>
      <c r="E40" s="46">
        <v>60602450.03</v>
      </c>
      <c r="F40" s="52">
        <f t="shared" si="2"/>
        <v>100</v>
      </c>
      <c r="G40" s="67"/>
      <c r="H40" s="67"/>
      <c r="I40" s="56"/>
      <c r="J40" s="68">
        <f t="shared" si="1"/>
        <v>60602450.03</v>
      </c>
      <c r="K40" s="35"/>
    </row>
    <row r="41" spans="1:11" s="10" customFormat="1" ht="94.5" customHeight="1">
      <c r="A41" s="69" t="s">
        <v>51</v>
      </c>
      <c r="B41" s="70" t="s">
        <v>52</v>
      </c>
      <c r="C41" s="46">
        <v>462803806.18</v>
      </c>
      <c r="D41" s="46">
        <v>306819050.58</v>
      </c>
      <c r="E41" s="46">
        <v>306415866.89</v>
      </c>
      <c r="F41" s="52">
        <f t="shared" si="2"/>
        <v>99.86859235460189</v>
      </c>
      <c r="G41" s="67"/>
      <c r="H41" s="67"/>
      <c r="I41" s="56"/>
      <c r="J41" s="68">
        <f t="shared" si="1"/>
        <v>306415866.89</v>
      </c>
      <c r="K41" s="35"/>
    </row>
    <row r="42" spans="1:11" s="14" customFormat="1" ht="107.25" customHeight="1">
      <c r="A42" s="61">
        <v>3020</v>
      </c>
      <c r="B42" s="74" t="s">
        <v>212</v>
      </c>
      <c r="C42" s="45">
        <f>C43+C44</f>
        <v>60000</v>
      </c>
      <c r="D42" s="45">
        <f>D43+D44</f>
        <v>37852.64</v>
      </c>
      <c r="E42" s="45">
        <f>E43+E44</f>
        <v>37852.64</v>
      </c>
      <c r="F42" s="51">
        <f>E42/D42*100</f>
        <v>100</v>
      </c>
      <c r="G42" s="45"/>
      <c r="H42" s="45"/>
      <c r="I42" s="51"/>
      <c r="J42" s="66">
        <f>J43+J44</f>
        <v>37852.64</v>
      </c>
      <c r="K42" s="36"/>
    </row>
    <row r="43" spans="1:11" s="10" customFormat="1" ht="146.25" customHeight="1">
      <c r="A43" s="69" t="s">
        <v>53</v>
      </c>
      <c r="B43" s="70" t="s">
        <v>54</v>
      </c>
      <c r="C43" s="46">
        <v>2000</v>
      </c>
      <c r="D43" s="46">
        <v>1999.94</v>
      </c>
      <c r="E43" s="46">
        <v>1999.94</v>
      </c>
      <c r="F43" s="52">
        <f t="shared" si="2"/>
        <v>100</v>
      </c>
      <c r="G43" s="67"/>
      <c r="H43" s="67"/>
      <c r="I43" s="56"/>
      <c r="J43" s="68">
        <f t="shared" si="1"/>
        <v>1999.94</v>
      </c>
      <c r="K43" s="3" t="s">
        <v>257</v>
      </c>
    </row>
    <row r="44" spans="1:11" s="10" customFormat="1" ht="120" customHeight="1">
      <c r="A44" s="69" t="s">
        <v>55</v>
      </c>
      <c r="B44" s="70" t="s">
        <v>56</v>
      </c>
      <c r="C44" s="46">
        <v>58000</v>
      </c>
      <c r="D44" s="46">
        <v>35852.7</v>
      </c>
      <c r="E44" s="46">
        <v>35852.7</v>
      </c>
      <c r="F44" s="52">
        <f t="shared" si="2"/>
        <v>100</v>
      </c>
      <c r="G44" s="67"/>
      <c r="H44" s="67"/>
      <c r="I44" s="56"/>
      <c r="J44" s="68">
        <f t="shared" si="1"/>
        <v>35852.7</v>
      </c>
      <c r="K44" s="35"/>
    </row>
    <row r="45" spans="1:11" s="14" customFormat="1" ht="162.75" customHeight="1">
      <c r="A45" s="61">
        <v>3030</v>
      </c>
      <c r="B45" s="75" t="s">
        <v>213</v>
      </c>
      <c r="C45" s="45">
        <f>C46+C47+C48+C49+C50</f>
        <v>66662930</v>
      </c>
      <c r="D45" s="45">
        <f>D46+D47+D48+D49+D50</f>
        <v>45612932</v>
      </c>
      <c r="E45" s="45">
        <f>E46+E47+E48+E49+E50</f>
        <v>45308693.8</v>
      </c>
      <c r="F45" s="53">
        <f t="shared" si="2"/>
        <v>99.33300012373684</v>
      </c>
      <c r="G45" s="45">
        <f>G46+G47+G48+G49+G50</f>
        <v>100000</v>
      </c>
      <c r="H45" s="45">
        <f>H46+H47+H48+H49+H50</f>
        <v>4848</v>
      </c>
      <c r="I45" s="53">
        <f>H45/G45*100</f>
        <v>4.848</v>
      </c>
      <c r="J45" s="66">
        <f>J46+J47+J48+J49+J50</f>
        <v>45313541.8</v>
      </c>
      <c r="K45" s="36"/>
    </row>
    <row r="46" spans="1:11" s="10" customFormat="1" ht="96.75" customHeight="1">
      <c r="A46" s="69" t="s">
        <v>57</v>
      </c>
      <c r="B46" s="70" t="s">
        <v>58</v>
      </c>
      <c r="C46" s="46">
        <v>315130</v>
      </c>
      <c r="D46" s="46">
        <v>236340</v>
      </c>
      <c r="E46" s="46">
        <v>208795.11</v>
      </c>
      <c r="F46" s="52">
        <f t="shared" si="2"/>
        <v>88.34522721502918</v>
      </c>
      <c r="G46" s="67">
        <v>100000</v>
      </c>
      <c r="H46" s="67">
        <v>4848</v>
      </c>
      <c r="I46" s="56">
        <f>H46/G46*100</f>
        <v>4.848</v>
      </c>
      <c r="J46" s="68">
        <f t="shared" si="1"/>
        <v>213643.11</v>
      </c>
      <c r="K46" s="35"/>
    </row>
    <row r="47" spans="1:11" s="10" customFormat="1" ht="87.75" customHeight="1">
      <c r="A47" s="69" t="s">
        <v>59</v>
      </c>
      <c r="B47" s="70" t="s">
        <v>60</v>
      </c>
      <c r="C47" s="46">
        <v>1750000</v>
      </c>
      <c r="D47" s="46">
        <v>1312600</v>
      </c>
      <c r="E47" s="46">
        <v>1035906.69</v>
      </c>
      <c r="F47" s="52">
        <f t="shared" si="2"/>
        <v>78.92021103154046</v>
      </c>
      <c r="G47" s="67"/>
      <c r="H47" s="67"/>
      <c r="I47" s="56"/>
      <c r="J47" s="68">
        <f t="shared" si="1"/>
        <v>1035906.69</v>
      </c>
      <c r="K47" s="35"/>
    </row>
    <row r="48" spans="1:11" s="10" customFormat="1" ht="113.25" customHeight="1">
      <c r="A48" s="69" t="s">
        <v>61</v>
      </c>
      <c r="B48" s="70" t="s">
        <v>62</v>
      </c>
      <c r="C48" s="46">
        <v>5000000</v>
      </c>
      <c r="D48" s="46">
        <v>3333328</v>
      </c>
      <c r="E48" s="46">
        <v>3333328</v>
      </c>
      <c r="F48" s="52">
        <f t="shared" si="2"/>
        <v>100</v>
      </c>
      <c r="G48" s="67"/>
      <c r="H48" s="67"/>
      <c r="I48" s="56"/>
      <c r="J48" s="68">
        <f t="shared" si="1"/>
        <v>3333328</v>
      </c>
      <c r="K48" s="35"/>
    </row>
    <row r="49" spans="1:11" s="10" customFormat="1" ht="117" customHeight="1">
      <c r="A49" s="69" t="s">
        <v>63</v>
      </c>
      <c r="B49" s="70" t="s">
        <v>64</v>
      </c>
      <c r="C49" s="46">
        <v>400000</v>
      </c>
      <c r="D49" s="46">
        <v>266664</v>
      </c>
      <c r="E49" s="46">
        <v>266664</v>
      </c>
      <c r="F49" s="52">
        <f t="shared" si="2"/>
        <v>100</v>
      </c>
      <c r="G49" s="67"/>
      <c r="H49" s="67"/>
      <c r="I49" s="56"/>
      <c r="J49" s="68">
        <f t="shared" si="1"/>
        <v>266664</v>
      </c>
      <c r="K49" s="35"/>
    </row>
    <row r="50" spans="1:11" s="10" customFormat="1" ht="111" customHeight="1">
      <c r="A50" s="69" t="s">
        <v>65</v>
      </c>
      <c r="B50" s="70" t="s">
        <v>66</v>
      </c>
      <c r="C50" s="46">
        <v>59197800</v>
      </c>
      <c r="D50" s="46">
        <v>40464000</v>
      </c>
      <c r="E50" s="46">
        <v>40464000</v>
      </c>
      <c r="F50" s="52">
        <f t="shared" si="2"/>
        <v>100</v>
      </c>
      <c r="G50" s="67"/>
      <c r="H50" s="67"/>
      <c r="I50" s="56"/>
      <c r="J50" s="68">
        <f t="shared" si="1"/>
        <v>40464000</v>
      </c>
      <c r="K50" s="35"/>
    </row>
    <row r="51" spans="1:11" s="14" customFormat="1" ht="100.5" customHeight="1">
      <c r="A51" s="61">
        <v>3040</v>
      </c>
      <c r="B51" s="74" t="s">
        <v>214</v>
      </c>
      <c r="C51" s="45">
        <f>C52+C53+C54+C55+C56+C57+C58</f>
        <v>231787720</v>
      </c>
      <c r="D51" s="45">
        <f>D52+D53+D54+D55+D56+D57+D58</f>
        <v>168647489.54000002</v>
      </c>
      <c r="E51" s="45">
        <f>E52+E53+E54+E55+E56+E57+E58</f>
        <v>153530047.5</v>
      </c>
      <c r="F51" s="53">
        <f t="shared" si="2"/>
        <v>91.03607051534885</v>
      </c>
      <c r="G51" s="45"/>
      <c r="H51" s="45"/>
      <c r="I51" s="53"/>
      <c r="J51" s="66">
        <f>J52+J53+J54+J55+J56+J57+J58</f>
        <v>153530047.5</v>
      </c>
      <c r="K51" s="36"/>
    </row>
    <row r="52" spans="1:11" s="10" customFormat="1" ht="72.75" customHeight="1">
      <c r="A52" s="69" t="s">
        <v>67</v>
      </c>
      <c r="B52" s="70" t="s">
        <v>68</v>
      </c>
      <c r="C52" s="46">
        <v>2853000</v>
      </c>
      <c r="D52" s="46">
        <v>2139750</v>
      </c>
      <c r="E52" s="46">
        <v>1729666.42</v>
      </c>
      <c r="F52" s="52">
        <f t="shared" si="2"/>
        <v>80.83497698329244</v>
      </c>
      <c r="G52" s="67"/>
      <c r="H52" s="67"/>
      <c r="I52" s="56"/>
      <c r="J52" s="68">
        <f t="shared" si="1"/>
        <v>1729666.42</v>
      </c>
      <c r="K52" s="35"/>
    </row>
    <row r="53" spans="1:11" s="10" customFormat="1" ht="66.75" customHeight="1">
      <c r="A53" s="69" t="s">
        <v>69</v>
      </c>
      <c r="B53" s="70" t="s">
        <v>70</v>
      </c>
      <c r="C53" s="46">
        <v>305000</v>
      </c>
      <c r="D53" s="46">
        <v>241552</v>
      </c>
      <c r="E53" s="46">
        <v>232200</v>
      </c>
      <c r="F53" s="52">
        <f t="shared" si="2"/>
        <v>96.12836987480956</v>
      </c>
      <c r="G53" s="67"/>
      <c r="H53" s="67"/>
      <c r="I53" s="56"/>
      <c r="J53" s="68">
        <f t="shared" si="1"/>
        <v>232200</v>
      </c>
      <c r="K53" s="35"/>
    </row>
    <row r="54" spans="1:11" s="10" customFormat="1" ht="63" customHeight="1">
      <c r="A54" s="69" t="s">
        <v>71</v>
      </c>
      <c r="B54" s="70" t="s">
        <v>72</v>
      </c>
      <c r="C54" s="46">
        <v>155242720</v>
      </c>
      <c r="D54" s="46">
        <v>111676130.48</v>
      </c>
      <c r="E54" s="46">
        <v>104422533.13</v>
      </c>
      <c r="F54" s="52">
        <f t="shared" si="2"/>
        <v>93.50479165169584</v>
      </c>
      <c r="G54" s="67"/>
      <c r="H54" s="67"/>
      <c r="I54" s="56"/>
      <c r="J54" s="68">
        <f t="shared" si="1"/>
        <v>104422533.13</v>
      </c>
      <c r="K54" s="35"/>
    </row>
    <row r="55" spans="1:11" s="10" customFormat="1" ht="89.25" customHeight="1">
      <c r="A55" s="69" t="s">
        <v>73</v>
      </c>
      <c r="B55" s="70" t="s">
        <v>74</v>
      </c>
      <c r="C55" s="46">
        <v>4390000</v>
      </c>
      <c r="D55" s="46">
        <v>3292484.43</v>
      </c>
      <c r="E55" s="46">
        <v>3059904.22</v>
      </c>
      <c r="F55" s="52">
        <f t="shared" si="2"/>
        <v>92.93602703536551</v>
      </c>
      <c r="G55" s="67"/>
      <c r="H55" s="67"/>
      <c r="I55" s="56"/>
      <c r="J55" s="68">
        <f t="shared" si="1"/>
        <v>3059904.22</v>
      </c>
      <c r="K55" s="35"/>
    </row>
    <row r="56" spans="1:11" s="10" customFormat="1" ht="55.5" customHeight="1">
      <c r="A56" s="69" t="s">
        <v>75</v>
      </c>
      <c r="B56" s="70" t="s">
        <v>76</v>
      </c>
      <c r="C56" s="46">
        <v>24267000</v>
      </c>
      <c r="D56" s="46">
        <v>19151719.92</v>
      </c>
      <c r="E56" s="46">
        <v>19147392.59</v>
      </c>
      <c r="F56" s="52">
        <f t="shared" si="2"/>
        <v>99.97740500582675</v>
      </c>
      <c r="G56" s="67"/>
      <c r="H56" s="67"/>
      <c r="I56" s="56"/>
      <c r="J56" s="68">
        <f t="shared" si="1"/>
        <v>19147392.59</v>
      </c>
      <c r="K56" s="35"/>
    </row>
    <row r="57" spans="1:11" s="10" customFormat="1" ht="69" customHeight="1">
      <c r="A57" s="69" t="s">
        <v>77</v>
      </c>
      <c r="B57" s="70" t="s">
        <v>78</v>
      </c>
      <c r="C57" s="46">
        <v>3330000</v>
      </c>
      <c r="D57" s="46">
        <v>2195852.71</v>
      </c>
      <c r="E57" s="46">
        <v>1187906.2</v>
      </c>
      <c r="F57" s="52">
        <f t="shared" si="2"/>
        <v>54.09771769254961</v>
      </c>
      <c r="G57" s="67"/>
      <c r="H57" s="67"/>
      <c r="I57" s="56"/>
      <c r="J57" s="68">
        <f t="shared" si="1"/>
        <v>1187906.2</v>
      </c>
      <c r="K57" s="35"/>
    </row>
    <row r="58" spans="1:11" s="10" customFormat="1" ht="70.5" customHeight="1">
      <c r="A58" s="69" t="s">
        <v>79</v>
      </c>
      <c r="B58" s="70" t="s">
        <v>80</v>
      </c>
      <c r="C58" s="46">
        <v>41400000</v>
      </c>
      <c r="D58" s="46">
        <v>29950000</v>
      </c>
      <c r="E58" s="46">
        <v>23750444.94</v>
      </c>
      <c r="F58" s="52">
        <f t="shared" si="2"/>
        <v>79.30031699499166</v>
      </c>
      <c r="G58" s="67"/>
      <c r="H58" s="67"/>
      <c r="I58" s="56"/>
      <c r="J58" s="68">
        <f t="shared" si="1"/>
        <v>23750444.94</v>
      </c>
      <c r="K58" s="35"/>
    </row>
    <row r="59" spans="1:10" ht="111.75" customHeight="1">
      <c r="A59" s="61" t="s">
        <v>81</v>
      </c>
      <c r="B59" s="62" t="s">
        <v>82</v>
      </c>
      <c r="C59" s="45">
        <v>174859</v>
      </c>
      <c r="D59" s="45">
        <v>131143</v>
      </c>
      <c r="E59" s="45">
        <v>116571</v>
      </c>
      <c r="F59" s="51">
        <f t="shared" si="2"/>
        <v>88.88846526310974</v>
      </c>
      <c r="G59" s="65"/>
      <c r="H59" s="65"/>
      <c r="I59" s="53"/>
      <c r="J59" s="64">
        <f t="shared" si="1"/>
        <v>116571</v>
      </c>
    </row>
    <row r="60" spans="1:10" ht="167.25" customHeight="1">
      <c r="A60" s="101">
        <v>3080</v>
      </c>
      <c r="B60" s="77" t="s">
        <v>215</v>
      </c>
      <c r="C60" s="89">
        <f>C62+C64+C65+C66+C63</f>
        <v>105286800</v>
      </c>
      <c r="D60" s="89">
        <f>D62+D64+D65+D66+D63</f>
        <v>76710378.75999999</v>
      </c>
      <c r="E60" s="89">
        <f>E62+E64+E65+E66+E63</f>
        <v>70499642.73</v>
      </c>
      <c r="F60" s="94">
        <f>E60/D60*100</f>
        <v>91.90365615397205</v>
      </c>
      <c r="G60" s="89"/>
      <c r="H60" s="89"/>
      <c r="I60" s="94"/>
      <c r="J60" s="92">
        <f>J62+J64+J65+J66+J63</f>
        <v>70499642.73</v>
      </c>
    </row>
    <row r="61" spans="1:10" ht="127.5" customHeight="1">
      <c r="A61" s="100"/>
      <c r="B61" s="79" t="s">
        <v>216</v>
      </c>
      <c r="C61" s="90"/>
      <c r="D61" s="90"/>
      <c r="E61" s="90"/>
      <c r="F61" s="95"/>
      <c r="G61" s="90"/>
      <c r="H61" s="90"/>
      <c r="I61" s="95"/>
      <c r="J61" s="93"/>
    </row>
    <row r="62" spans="1:11" s="10" customFormat="1" ht="100.5" customHeight="1">
      <c r="A62" s="69" t="s">
        <v>83</v>
      </c>
      <c r="B62" s="70" t="s">
        <v>84</v>
      </c>
      <c r="C62" s="46">
        <v>62560700</v>
      </c>
      <c r="D62" s="46">
        <v>49255391.65</v>
      </c>
      <c r="E62" s="46">
        <v>49253448.96</v>
      </c>
      <c r="F62" s="52">
        <f t="shared" si="2"/>
        <v>99.9960558835593</v>
      </c>
      <c r="G62" s="67"/>
      <c r="H62" s="67"/>
      <c r="I62" s="56"/>
      <c r="J62" s="68">
        <f t="shared" si="1"/>
        <v>49253448.96</v>
      </c>
      <c r="K62" s="35"/>
    </row>
    <row r="63" spans="1:11" s="10" customFormat="1" ht="101.25">
      <c r="A63" s="69">
        <v>3082</v>
      </c>
      <c r="B63" s="72" t="s">
        <v>265</v>
      </c>
      <c r="C63" s="46">
        <v>11783911.09</v>
      </c>
      <c r="D63" s="46">
        <v>11782990.16</v>
      </c>
      <c r="E63" s="46">
        <v>11782990.16</v>
      </c>
      <c r="F63" s="52">
        <f t="shared" si="2"/>
        <v>100</v>
      </c>
      <c r="G63" s="67"/>
      <c r="H63" s="67"/>
      <c r="I63" s="56"/>
      <c r="J63" s="68">
        <f t="shared" si="1"/>
        <v>11782990.16</v>
      </c>
      <c r="K63" s="35"/>
    </row>
    <row r="64" spans="1:11" s="10" customFormat="1" ht="108" customHeight="1">
      <c r="A64" s="69" t="s">
        <v>85</v>
      </c>
      <c r="B64" s="70" t="s">
        <v>86</v>
      </c>
      <c r="C64" s="46">
        <v>29180285.31</v>
      </c>
      <c r="D64" s="46">
        <v>14540871.95</v>
      </c>
      <c r="E64" s="46">
        <v>9136869.25</v>
      </c>
      <c r="F64" s="52">
        <f t="shared" si="2"/>
        <v>62.83577271994339</v>
      </c>
      <c r="G64" s="67"/>
      <c r="H64" s="67"/>
      <c r="I64" s="56"/>
      <c r="J64" s="68">
        <f t="shared" si="1"/>
        <v>9136869.25</v>
      </c>
      <c r="K64" s="35"/>
    </row>
    <row r="65" spans="1:11" s="10" customFormat="1" ht="167.25" customHeight="1">
      <c r="A65" s="69" t="s">
        <v>87</v>
      </c>
      <c r="B65" s="70" t="s">
        <v>88</v>
      </c>
      <c r="C65" s="46">
        <v>1521903.6</v>
      </c>
      <c r="D65" s="46">
        <v>951125</v>
      </c>
      <c r="E65" s="46">
        <v>150171.32</v>
      </c>
      <c r="F65" s="52">
        <f t="shared" si="2"/>
        <v>15.788810093310554</v>
      </c>
      <c r="G65" s="67"/>
      <c r="H65" s="67"/>
      <c r="I65" s="56"/>
      <c r="J65" s="68">
        <f t="shared" si="1"/>
        <v>150171.32</v>
      </c>
      <c r="K65" s="35"/>
    </row>
    <row r="66" spans="1:11" s="10" customFormat="1" ht="153.75" customHeight="1">
      <c r="A66" s="69" t="s">
        <v>89</v>
      </c>
      <c r="B66" s="70" t="s">
        <v>90</v>
      </c>
      <c r="C66" s="46">
        <v>240000</v>
      </c>
      <c r="D66" s="46">
        <v>180000</v>
      </c>
      <c r="E66" s="46">
        <v>176163.04</v>
      </c>
      <c r="F66" s="52">
        <f t="shared" si="2"/>
        <v>97.86835555555557</v>
      </c>
      <c r="G66" s="67"/>
      <c r="H66" s="67"/>
      <c r="I66" s="56"/>
      <c r="J66" s="68">
        <f t="shared" si="1"/>
        <v>176163.04</v>
      </c>
      <c r="K66" s="35"/>
    </row>
    <row r="67" spans="1:10" ht="104.25" customHeight="1">
      <c r="A67" s="61" t="s">
        <v>91</v>
      </c>
      <c r="B67" s="62" t="s">
        <v>92</v>
      </c>
      <c r="C67" s="45">
        <v>188940</v>
      </c>
      <c r="D67" s="45">
        <v>141705</v>
      </c>
      <c r="E67" s="45">
        <v>56051.14</v>
      </c>
      <c r="F67" s="51">
        <f t="shared" si="2"/>
        <v>39.55480752267034</v>
      </c>
      <c r="G67" s="65"/>
      <c r="H67" s="65"/>
      <c r="I67" s="53"/>
      <c r="J67" s="64">
        <f t="shared" si="1"/>
        <v>56051.14</v>
      </c>
    </row>
    <row r="68" spans="1:10" ht="144" customHeight="1">
      <c r="A68" s="61">
        <v>3100</v>
      </c>
      <c r="B68" s="74" t="s">
        <v>217</v>
      </c>
      <c r="C68" s="45">
        <f>C69+C70</f>
        <v>18306443</v>
      </c>
      <c r="D68" s="45">
        <f>D69+D70</f>
        <v>14032931</v>
      </c>
      <c r="E68" s="45">
        <f>E69+E70</f>
        <v>12488898.01</v>
      </c>
      <c r="F68" s="53">
        <f t="shared" si="2"/>
        <v>88.99707416789835</v>
      </c>
      <c r="G68" s="45">
        <f>G69+G70</f>
        <v>761300.46</v>
      </c>
      <c r="H68" s="45">
        <f>H69+H70</f>
        <v>698862.29</v>
      </c>
      <c r="I68" s="53">
        <f>H68/G68*100</f>
        <v>91.79848518678159</v>
      </c>
      <c r="J68" s="66">
        <f>J69+J70</f>
        <v>13187760.3</v>
      </c>
    </row>
    <row r="69" spans="1:11" s="10" customFormat="1" ht="159" customHeight="1">
      <c r="A69" s="69" t="s">
        <v>93</v>
      </c>
      <c r="B69" s="70" t="s">
        <v>94</v>
      </c>
      <c r="C69" s="46">
        <v>13795200</v>
      </c>
      <c r="D69" s="46">
        <v>10764290</v>
      </c>
      <c r="E69" s="46">
        <v>9547730.09</v>
      </c>
      <c r="F69" s="52">
        <f t="shared" si="2"/>
        <v>88.69818715400643</v>
      </c>
      <c r="G69" s="67">
        <v>293401.55</v>
      </c>
      <c r="H69" s="67">
        <v>243426.81</v>
      </c>
      <c r="I69" s="56">
        <f>H69/G69*100</f>
        <v>82.96711793104025</v>
      </c>
      <c r="J69" s="68">
        <f t="shared" si="1"/>
        <v>9791156.9</v>
      </c>
      <c r="K69" s="35"/>
    </row>
    <row r="70" spans="1:11" s="10" customFormat="1" ht="93" customHeight="1">
      <c r="A70" s="69" t="s">
        <v>95</v>
      </c>
      <c r="B70" s="70" t="s">
        <v>96</v>
      </c>
      <c r="C70" s="46">
        <v>4511243</v>
      </c>
      <c r="D70" s="46">
        <v>3268641</v>
      </c>
      <c r="E70" s="46">
        <v>2941167.92</v>
      </c>
      <c r="F70" s="52">
        <f t="shared" si="2"/>
        <v>89.98136901544098</v>
      </c>
      <c r="G70" s="67">
        <v>467898.91</v>
      </c>
      <c r="H70" s="67">
        <v>455435.48</v>
      </c>
      <c r="I70" s="56">
        <f>H70/G70*100</f>
        <v>97.3362985607297</v>
      </c>
      <c r="J70" s="68">
        <f t="shared" si="1"/>
        <v>3396603.4</v>
      </c>
      <c r="K70" s="35"/>
    </row>
    <row r="71" spans="1:11" s="15" customFormat="1" ht="84" customHeight="1">
      <c r="A71" s="61">
        <v>3120</v>
      </c>
      <c r="B71" s="74" t="s">
        <v>218</v>
      </c>
      <c r="C71" s="45">
        <f>C72</f>
        <v>2670218</v>
      </c>
      <c r="D71" s="45">
        <f>D72</f>
        <v>2030145</v>
      </c>
      <c r="E71" s="45">
        <f>E72</f>
        <v>1870547.84</v>
      </c>
      <c r="F71" s="53">
        <f t="shared" si="2"/>
        <v>92.1386324622133</v>
      </c>
      <c r="G71" s="45">
        <f>G72</f>
        <v>153092</v>
      </c>
      <c r="H71" s="45">
        <f>H72</f>
        <v>146690.52</v>
      </c>
      <c r="I71" s="45">
        <f>I72</f>
        <v>95.8185404854597</v>
      </c>
      <c r="J71" s="66">
        <f>J72</f>
        <v>2017238.36</v>
      </c>
      <c r="K71" s="37"/>
    </row>
    <row r="72" spans="1:11" s="10" customFormat="1" ht="100.5" customHeight="1">
      <c r="A72" s="69" t="s">
        <v>97</v>
      </c>
      <c r="B72" s="70" t="s">
        <v>98</v>
      </c>
      <c r="C72" s="46">
        <v>2670218</v>
      </c>
      <c r="D72" s="46">
        <v>2030145</v>
      </c>
      <c r="E72" s="46">
        <v>1870547.84</v>
      </c>
      <c r="F72" s="52">
        <f t="shared" si="2"/>
        <v>92.1386324622133</v>
      </c>
      <c r="G72" s="67">
        <v>153092</v>
      </c>
      <c r="H72" s="67">
        <v>146690.52</v>
      </c>
      <c r="I72" s="56">
        <f>H72/G72*100</f>
        <v>95.8185404854597</v>
      </c>
      <c r="J72" s="68">
        <f t="shared" si="1"/>
        <v>2017238.36</v>
      </c>
      <c r="K72" s="35"/>
    </row>
    <row r="73" spans="1:11" s="14" customFormat="1" ht="72.75" customHeight="1">
      <c r="A73" s="61">
        <v>3130</v>
      </c>
      <c r="B73" s="74" t="s">
        <v>219</v>
      </c>
      <c r="C73" s="45">
        <f>C74+C75+C76</f>
        <v>4380097</v>
      </c>
      <c r="D73" s="45">
        <f>D74+D75+D76</f>
        <v>3544640</v>
      </c>
      <c r="E73" s="45">
        <f>E74+E75+E76</f>
        <v>3347823.5399999996</v>
      </c>
      <c r="F73" s="53">
        <f t="shared" si="2"/>
        <v>94.44749085943846</v>
      </c>
      <c r="G73" s="45">
        <f>G74+G75+G76</f>
        <v>1141597.56</v>
      </c>
      <c r="H73" s="45">
        <f>H74+H75+H76</f>
        <v>1031178.77</v>
      </c>
      <c r="I73" s="53">
        <f>H73/G73*100</f>
        <v>90.32769568988918</v>
      </c>
      <c r="J73" s="66">
        <f>J74+J75+J76</f>
        <v>4379002.3100000005</v>
      </c>
      <c r="K73" s="36"/>
    </row>
    <row r="74" spans="1:11" s="10" customFormat="1" ht="117" customHeight="1">
      <c r="A74" s="69" t="s">
        <v>99</v>
      </c>
      <c r="B74" s="70" t="s">
        <v>100</v>
      </c>
      <c r="C74" s="46">
        <v>769000</v>
      </c>
      <c r="D74" s="46">
        <v>731000</v>
      </c>
      <c r="E74" s="46">
        <v>708733.52</v>
      </c>
      <c r="F74" s="52">
        <f t="shared" si="2"/>
        <v>96.95396990424076</v>
      </c>
      <c r="G74" s="67"/>
      <c r="H74" s="67"/>
      <c r="I74" s="56"/>
      <c r="J74" s="68">
        <f t="shared" si="1"/>
        <v>708733.52</v>
      </c>
      <c r="K74" s="35"/>
    </row>
    <row r="75" spans="1:11" s="10" customFormat="1" ht="95.25" customHeight="1">
      <c r="A75" s="69" t="s">
        <v>101</v>
      </c>
      <c r="B75" s="70" t="s">
        <v>102</v>
      </c>
      <c r="C75" s="46">
        <v>2850097</v>
      </c>
      <c r="D75" s="46">
        <v>2153660</v>
      </c>
      <c r="E75" s="46">
        <v>1987539.7</v>
      </c>
      <c r="F75" s="52">
        <f t="shared" si="2"/>
        <v>92.28660512801463</v>
      </c>
      <c r="G75" s="67">
        <v>956872</v>
      </c>
      <c r="H75" s="67">
        <v>846453.21</v>
      </c>
      <c r="I75" s="56">
        <f>H75/G75*100</f>
        <v>88.46044298505966</v>
      </c>
      <c r="J75" s="68">
        <f t="shared" si="1"/>
        <v>2833992.91</v>
      </c>
      <c r="K75" s="35"/>
    </row>
    <row r="76" spans="1:11" s="10" customFormat="1" ht="66.75" customHeight="1">
      <c r="A76" s="69" t="s">
        <v>103</v>
      </c>
      <c r="B76" s="70" t="s">
        <v>104</v>
      </c>
      <c r="C76" s="46">
        <v>761000</v>
      </c>
      <c r="D76" s="46">
        <v>659980</v>
      </c>
      <c r="E76" s="46">
        <v>651550.32</v>
      </c>
      <c r="F76" s="52">
        <f t="shared" si="2"/>
        <v>98.72273705263795</v>
      </c>
      <c r="G76" s="67">
        <v>184725.56</v>
      </c>
      <c r="H76" s="67">
        <v>184725.56</v>
      </c>
      <c r="I76" s="56">
        <f>H76/G76*100</f>
        <v>100</v>
      </c>
      <c r="J76" s="68">
        <f t="shared" si="1"/>
        <v>836275.8799999999</v>
      </c>
      <c r="K76" s="35"/>
    </row>
    <row r="77" spans="1:10" ht="207" customHeight="1">
      <c r="A77" s="61" t="s">
        <v>105</v>
      </c>
      <c r="B77" s="62" t="s">
        <v>106</v>
      </c>
      <c r="C77" s="45">
        <v>1375600</v>
      </c>
      <c r="D77" s="45">
        <v>1031705</v>
      </c>
      <c r="E77" s="45">
        <v>897728.87</v>
      </c>
      <c r="F77" s="51">
        <f t="shared" si="2"/>
        <v>87.01410480709117</v>
      </c>
      <c r="G77" s="65"/>
      <c r="H77" s="65"/>
      <c r="I77" s="53"/>
      <c r="J77" s="64">
        <f t="shared" si="1"/>
        <v>897728.87</v>
      </c>
    </row>
    <row r="78" spans="1:10" ht="69" customHeight="1">
      <c r="A78" s="61">
        <v>3170</v>
      </c>
      <c r="B78" s="74" t="s">
        <v>220</v>
      </c>
      <c r="C78" s="45">
        <f>C79+C80</f>
        <v>123527</v>
      </c>
      <c r="D78" s="45">
        <f>D79+D80</f>
        <v>123527</v>
      </c>
      <c r="E78" s="45">
        <f>E79+E80</f>
        <v>59795.01</v>
      </c>
      <c r="F78" s="53">
        <f t="shared" si="2"/>
        <v>48.40642936362091</v>
      </c>
      <c r="G78" s="45"/>
      <c r="H78" s="45"/>
      <c r="I78" s="53"/>
      <c r="J78" s="66">
        <f>J79+J80</f>
        <v>59795.01</v>
      </c>
    </row>
    <row r="79" spans="1:11" s="10" customFormat="1" ht="142.5" customHeight="1">
      <c r="A79" s="69" t="s">
        <v>107</v>
      </c>
      <c r="B79" s="70" t="s">
        <v>108</v>
      </c>
      <c r="C79" s="46">
        <v>123359</v>
      </c>
      <c r="D79" s="46">
        <v>123359</v>
      </c>
      <c r="E79" s="46">
        <v>59795.01</v>
      </c>
      <c r="F79" s="52">
        <f t="shared" si="2"/>
        <v>48.47235305085158</v>
      </c>
      <c r="G79" s="67"/>
      <c r="H79" s="67"/>
      <c r="I79" s="56"/>
      <c r="J79" s="68">
        <f t="shared" si="1"/>
        <v>59795.01</v>
      </c>
      <c r="K79" s="35"/>
    </row>
    <row r="80" spans="1:11" s="10" customFormat="1" ht="63" customHeight="1">
      <c r="A80" s="69" t="s">
        <v>109</v>
      </c>
      <c r="B80" s="70" t="s">
        <v>110</v>
      </c>
      <c r="C80" s="46">
        <v>168</v>
      </c>
      <c r="D80" s="46">
        <v>168</v>
      </c>
      <c r="E80" s="46">
        <v>0</v>
      </c>
      <c r="F80" s="52">
        <f>E80/D80*100</f>
        <v>0</v>
      </c>
      <c r="G80" s="67"/>
      <c r="H80" s="67"/>
      <c r="I80" s="56"/>
      <c r="J80" s="68">
        <f t="shared" si="1"/>
        <v>0</v>
      </c>
      <c r="K80" s="35"/>
    </row>
    <row r="81" spans="1:10" ht="180" customHeight="1">
      <c r="A81" s="61" t="s">
        <v>111</v>
      </c>
      <c r="B81" s="62" t="s">
        <v>112</v>
      </c>
      <c r="C81" s="45">
        <v>2026990</v>
      </c>
      <c r="D81" s="45">
        <v>1520235</v>
      </c>
      <c r="E81" s="45">
        <v>1060619.4</v>
      </c>
      <c r="F81" s="51">
        <f t="shared" si="2"/>
        <v>69.76680578989432</v>
      </c>
      <c r="G81" s="65"/>
      <c r="H81" s="65"/>
      <c r="I81" s="53"/>
      <c r="J81" s="64">
        <f t="shared" si="1"/>
        <v>1060619.4</v>
      </c>
    </row>
    <row r="82" spans="1:10" ht="65.25" customHeight="1">
      <c r="A82" s="61">
        <v>3190</v>
      </c>
      <c r="B82" s="80" t="s">
        <v>221</v>
      </c>
      <c r="C82" s="45">
        <f>C83</f>
        <v>400000</v>
      </c>
      <c r="D82" s="45">
        <f>D83</f>
        <v>312006</v>
      </c>
      <c r="E82" s="45">
        <f>E83</f>
        <v>300004.7</v>
      </c>
      <c r="F82" s="53">
        <f t="shared" si="2"/>
        <v>96.15350345826683</v>
      </c>
      <c r="G82" s="45"/>
      <c r="H82" s="45"/>
      <c r="I82" s="53"/>
      <c r="J82" s="66">
        <f>J83</f>
        <v>300004.7</v>
      </c>
    </row>
    <row r="83" spans="1:11" s="10" customFormat="1" ht="131.25" customHeight="1">
      <c r="A83" s="69" t="s">
        <v>113</v>
      </c>
      <c r="B83" s="70" t="s">
        <v>114</v>
      </c>
      <c r="C83" s="46">
        <v>400000</v>
      </c>
      <c r="D83" s="46">
        <v>312006</v>
      </c>
      <c r="E83" s="46">
        <v>300004.7</v>
      </c>
      <c r="F83" s="52">
        <f t="shared" si="2"/>
        <v>96.15350345826683</v>
      </c>
      <c r="G83" s="67"/>
      <c r="H83" s="67"/>
      <c r="I83" s="56"/>
      <c r="J83" s="68">
        <f t="shared" si="1"/>
        <v>300004.7</v>
      </c>
      <c r="K83" s="35"/>
    </row>
    <row r="84" spans="1:11" s="10" customFormat="1" ht="81">
      <c r="A84" s="61">
        <v>3220</v>
      </c>
      <c r="B84" s="62" t="s">
        <v>270</v>
      </c>
      <c r="C84" s="45"/>
      <c r="D84" s="45"/>
      <c r="E84" s="45"/>
      <c r="F84" s="53"/>
      <c r="G84" s="45">
        <f>G85</f>
        <v>6864875.63</v>
      </c>
      <c r="H84" s="45">
        <f>H85</f>
        <v>3885418.77</v>
      </c>
      <c r="I84" s="53">
        <f>H84/G84*100</f>
        <v>56.59853112298846</v>
      </c>
      <c r="J84" s="66">
        <f>J85</f>
        <v>3885418.77</v>
      </c>
      <c r="K84" s="35"/>
    </row>
    <row r="85" spans="1:11" s="10" customFormat="1" ht="409.5" customHeight="1">
      <c r="A85" s="69">
        <v>3221</v>
      </c>
      <c r="B85" s="70" t="s">
        <v>271</v>
      </c>
      <c r="C85" s="46"/>
      <c r="D85" s="46"/>
      <c r="E85" s="46"/>
      <c r="F85" s="52"/>
      <c r="G85" s="67">
        <v>6864875.63</v>
      </c>
      <c r="H85" s="67">
        <v>3885418.77</v>
      </c>
      <c r="I85" s="52">
        <f>H85/G85*100</f>
        <v>56.59853112298846</v>
      </c>
      <c r="J85" s="68">
        <f>H85+E85</f>
        <v>3885418.77</v>
      </c>
      <c r="K85" s="35"/>
    </row>
    <row r="86" spans="1:10" ht="222.75" customHeight="1">
      <c r="A86" s="61" t="s">
        <v>115</v>
      </c>
      <c r="B86" s="62" t="s">
        <v>116</v>
      </c>
      <c r="C86" s="45">
        <v>851000</v>
      </c>
      <c r="D86" s="45">
        <v>604700</v>
      </c>
      <c r="E86" s="45">
        <v>461798.27</v>
      </c>
      <c r="F86" s="51">
        <f t="shared" si="2"/>
        <v>76.36816107160575</v>
      </c>
      <c r="G86" s="65"/>
      <c r="H86" s="65"/>
      <c r="I86" s="53"/>
      <c r="J86" s="64">
        <f t="shared" si="1"/>
        <v>461798.27</v>
      </c>
    </row>
    <row r="87" spans="1:10" ht="45" customHeight="1">
      <c r="A87" s="61">
        <v>3240</v>
      </c>
      <c r="B87" s="74" t="s">
        <v>222</v>
      </c>
      <c r="C87" s="45">
        <f>C88+C89</f>
        <v>24359700</v>
      </c>
      <c r="D87" s="45">
        <f>D88+D89</f>
        <v>22264637.35</v>
      </c>
      <c r="E87" s="45">
        <f>E88+E89</f>
        <v>21136697.229999997</v>
      </c>
      <c r="F87" s="53">
        <f t="shared" si="2"/>
        <v>94.93393895319834</v>
      </c>
      <c r="G87" s="45">
        <f>G88+G89</f>
        <v>618045.4</v>
      </c>
      <c r="H87" s="45">
        <f>H88+H89</f>
        <v>347825.01</v>
      </c>
      <c r="I87" s="53">
        <f>H87/G87*100</f>
        <v>56.27822972228253</v>
      </c>
      <c r="J87" s="66">
        <f>J88+J89</f>
        <v>21484522.24</v>
      </c>
    </row>
    <row r="88" spans="1:11" s="10" customFormat="1" ht="115.5" customHeight="1">
      <c r="A88" s="69" t="s">
        <v>117</v>
      </c>
      <c r="B88" s="70" t="s">
        <v>118</v>
      </c>
      <c r="C88" s="46">
        <v>3358400</v>
      </c>
      <c r="D88" s="46">
        <v>2521447.35</v>
      </c>
      <c r="E88" s="46">
        <v>2400299.49</v>
      </c>
      <c r="F88" s="52">
        <f t="shared" si="2"/>
        <v>95.19530479190851</v>
      </c>
      <c r="G88" s="67">
        <v>218045.4</v>
      </c>
      <c r="H88" s="67">
        <v>209617.18</v>
      </c>
      <c r="I88" s="56">
        <f>H88/G88*100</f>
        <v>96.13464902263473</v>
      </c>
      <c r="J88" s="68">
        <f t="shared" si="1"/>
        <v>2609916.6700000004</v>
      </c>
      <c r="K88" s="35"/>
    </row>
    <row r="89" spans="1:11" s="10" customFormat="1" ht="81.75" customHeight="1">
      <c r="A89" s="69" t="s">
        <v>119</v>
      </c>
      <c r="B89" s="70" t="s">
        <v>120</v>
      </c>
      <c r="C89" s="46">
        <v>21001300</v>
      </c>
      <c r="D89" s="46">
        <v>19743190</v>
      </c>
      <c r="E89" s="46">
        <v>18736397.74</v>
      </c>
      <c r="F89" s="52">
        <f t="shared" si="2"/>
        <v>94.90055933210387</v>
      </c>
      <c r="G89" s="67">
        <v>400000</v>
      </c>
      <c r="H89" s="67">
        <v>138207.83</v>
      </c>
      <c r="I89" s="56">
        <f>H89/G89*100</f>
        <v>34.5519575</v>
      </c>
      <c r="J89" s="68">
        <f t="shared" si="1"/>
        <v>18874605.569999997</v>
      </c>
      <c r="K89" s="35"/>
    </row>
    <row r="90" spans="1:11" ht="20.25">
      <c r="A90" s="25" t="s">
        <v>121</v>
      </c>
      <c r="B90" s="11" t="s">
        <v>122</v>
      </c>
      <c r="C90" s="12">
        <f>C91+C92+C93+C94+C96+C95</f>
        <v>30483500</v>
      </c>
      <c r="D90" s="12">
        <f>D91+D92+D93+D94+D96+D95</f>
        <v>24083190</v>
      </c>
      <c r="E90" s="12">
        <f>E91+E92+E93+E94+E96+E95</f>
        <v>23166766.53</v>
      </c>
      <c r="F90" s="13">
        <f>E90/D90*100</f>
        <v>96.19475879233606</v>
      </c>
      <c r="G90" s="12">
        <f>G91+G92+G93+G94+G96+G95</f>
        <v>7872664.75</v>
      </c>
      <c r="H90" s="12">
        <f>H91+H92+H93+H94+H96+H95</f>
        <v>3539720.88</v>
      </c>
      <c r="I90" s="13">
        <f>H90/G90*100</f>
        <v>44.9621696389396</v>
      </c>
      <c r="J90" s="26">
        <f>J91+J92+J93+J94+J96+J95</f>
        <v>26706487.41</v>
      </c>
      <c r="K90" s="3" t="b">
        <f>J90=E90+H90</f>
        <v>1</v>
      </c>
    </row>
    <row r="91" spans="1:10" ht="20.25">
      <c r="A91" s="61" t="s">
        <v>123</v>
      </c>
      <c r="B91" s="62" t="s">
        <v>124</v>
      </c>
      <c r="C91" s="45">
        <v>623000</v>
      </c>
      <c r="D91" s="45">
        <v>457250</v>
      </c>
      <c r="E91" s="45">
        <v>452940.84</v>
      </c>
      <c r="F91" s="51">
        <f t="shared" si="2"/>
        <v>99.05759212684528</v>
      </c>
      <c r="G91" s="65"/>
      <c r="H91" s="65"/>
      <c r="I91" s="53"/>
      <c r="J91" s="64">
        <f t="shared" si="1"/>
        <v>452940.84</v>
      </c>
    </row>
    <row r="92" spans="1:10" ht="20.25">
      <c r="A92" s="61" t="s">
        <v>125</v>
      </c>
      <c r="B92" s="62" t="s">
        <v>126</v>
      </c>
      <c r="C92" s="45">
        <v>7110500</v>
      </c>
      <c r="D92" s="45">
        <v>5296936</v>
      </c>
      <c r="E92" s="45">
        <v>5066900.21</v>
      </c>
      <c r="F92" s="51">
        <f t="shared" si="2"/>
        <v>95.65719144048559</v>
      </c>
      <c r="G92" s="65">
        <v>665730</v>
      </c>
      <c r="H92" s="65">
        <v>524863.49</v>
      </c>
      <c r="I92" s="53">
        <f aca="true" t="shared" si="6" ref="I92:I97">H92/G92*100</f>
        <v>78.84029411322908</v>
      </c>
      <c r="J92" s="64">
        <f t="shared" si="1"/>
        <v>5591763.7</v>
      </c>
    </row>
    <row r="93" spans="1:10" ht="40.5">
      <c r="A93" s="61" t="s">
        <v>127</v>
      </c>
      <c r="B93" s="62" t="s">
        <v>128</v>
      </c>
      <c r="C93" s="45">
        <v>1097900</v>
      </c>
      <c r="D93" s="45">
        <v>816165</v>
      </c>
      <c r="E93" s="45">
        <v>750778.85</v>
      </c>
      <c r="F93" s="51">
        <f t="shared" si="2"/>
        <v>91.98861137147513</v>
      </c>
      <c r="G93" s="65">
        <v>3492820</v>
      </c>
      <c r="H93" s="65">
        <v>1852293.11</v>
      </c>
      <c r="I93" s="53">
        <f t="shared" si="6"/>
        <v>53.03145051849223</v>
      </c>
      <c r="J93" s="64">
        <f t="shared" si="1"/>
        <v>2603071.96</v>
      </c>
    </row>
    <row r="94" spans="1:10" ht="113.25" customHeight="1">
      <c r="A94" s="61" t="s">
        <v>129</v>
      </c>
      <c r="B94" s="62" t="s">
        <v>130</v>
      </c>
      <c r="C94" s="45">
        <v>5268100</v>
      </c>
      <c r="D94" s="45">
        <v>3958610</v>
      </c>
      <c r="E94" s="45">
        <v>3594578.51</v>
      </c>
      <c r="F94" s="51">
        <f t="shared" si="2"/>
        <v>90.80405773743814</v>
      </c>
      <c r="G94" s="65">
        <v>3521346</v>
      </c>
      <c r="H94" s="65">
        <v>1001341.07</v>
      </c>
      <c r="I94" s="53">
        <f t="shared" si="6"/>
        <v>28.436315829231205</v>
      </c>
      <c r="J94" s="64">
        <f aca="true" t="shared" si="7" ref="J94:J160">H94+E94</f>
        <v>4595919.58</v>
      </c>
    </row>
    <row r="95" spans="1:11" ht="20.25">
      <c r="A95" s="61">
        <v>4070</v>
      </c>
      <c r="B95" s="74" t="s">
        <v>266</v>
      </c>
      <c r="C95" s="45">
        <v>60000</v>
      </c>
      <c r="D95" s="45">
        <v>32000</v>
      </c>
      <c r="E95" s="45">
        <v>18000</v>
      </c>
      <c r="F95" s="51">
        <f>E95/D95*100</f>
        <v>56.25</v>
      </c>
      <c r="G95" s="65"/>
      <c r="H95" s="65"/>
      <c r="I95" s="53"/>
      <c r="J95" s="64">
        <f>H95+E95</f>
        <v>18000</v>
      </c>
      <c r="K95" s="42"/>
    </row>
    <row r="96" spans="1:10" ht="70.5" customHeight="1">
      <c r="A96" s="61">
        <v>4080</v>
      </c>
      <c r="B96" s="74" t="s">
        <v>223</v>
      </c>
      <c r="C96" s="45">
        <f>C97+C98</f>
        <v>16324000</v>
      </c>
      <c r="D96" s="45">
        <f>D97+D98</f>
        <v>13522229</v>
      </c>
      <c r="E96" s="45">
        <f>E97+E98</f>
        <v>13283568.12</v>
      </c>
      <c r="F96" s="53">
        <f t="shared" si="2"/>
        <v>98.23504778687004</v>
      </c>
      <c r="G96" s="45">
        <f>G97+G98</f>
        <v>192768.75</v>
      </c>
      <c r="H96" s="45">
        <f>H97+H98</f>
        <v>161223.21</v>
      </c>
      <c r="I96" s="53">
        <f t="shared" si="6"/>
        <v>83.63555296177414</v>
      </c>
      <c r="J96" s="66">
        <f>J97+J98</f>
        <v>13444791.33</v>
      </c>
    </row>
    <row r="97" spans="1:11" s="10" customFormat="1" ht="75.75" customHeight="1">
      <c r="A97" s="69" t="s">
        <v>131</v>
      </c>
      <c r="B97" s="70" t="s">
        <v>132</v>
      </c>
      <c r="C97" s="46">
        <v>11589000</v>
      </c>
      <c r="D97" s="46">
        <v>8787229</v>
      </c>
      <c r="E97" s="46">
        <v>8548588.19</v>
      </c>
      <c r="F97" s="52">
        <f t="shared" si="2"/>
        <v>97.28423135438942</v>
      </c>
      <c r="G97" s="67">
        <v>192768.75</v>
      </c>
      <c r="H97" s="67">
        <v>161223.21</v>
      </c>
      <c r="I97" s="56">
        <f t="shared" si="6"/>
        <v>83.63555296177414</v>
      </c>
      <c r="J97" s="68">
        <f t="shared" si="7"/>
        <v>8709811.4</v>
      </c>
      <c r="K97" s="35"/>
    </row>
    <row r="98" spans="1:11" s="10" customFormat="1" ht="54" customHeight="1">
      <c r="A98" s="69" t="s">
        <v>133</v>
      </c>
      <c r="B98" s="70" t="s">
        <v>134</v>
      </c>
      <c r="C98" s="46">
        <v>4735000</v>
      </c>
      <c r="D98" s="46">
        <v>4735000</v>
      </c>
      <c r="E98" s="46">
        <v>4734979.93</v>
      </c>
      <c r="F98" s="52">
        <f t="shared" si="2"/>
        <v>99.99957613516366</v>
      </c>
      <c r="G98" s="67"/>
      <c r="H98" s="67"/>
      <c r="I98" s="56"/>
      <c r="J98" s="68">
        <f t="shared" si="7"/>
        <v>4734979.93</v>
      </c>
      <c r="K98" s="35"/>
    </row>
    <row r="99" spans="1:11" ht="20.25">
      <c r="A99" s="25" t="s">
        <v>135</v>
      </c>
      <c r="B99" s="11" t="s">
        <v>136</v>
      </c>
      <c r="C99" s="12">
        <f>C100+C103+C105+C108</f>
        <v>30521522</v>
      </c>
      <c r="D99" s="12">
        <f>D100+D103+D105+D108</f>
        <v>24004440</v>
      </c>
      <c r="E99" s="12">
        <f>E100+E103+E105+E108</f>
        <v>22744257.729999997</v>
      </c>
      <c r="F99" s="13">
        <f aca="true" t="shared" si="8" ref="F99:F163">E99/D99*100</f>
        <v>94.75021175249245</v>
      </c>
      <c r="G99" s="12">
        <f>G100+G103+G105+G108</f>
        <v>4493833.34</v>
      </c>
      <c r="H99" s="12">
        <f>H100+H103+H105+H108</f>
        <v>3066993.82</v>
      </c>
      <c r="I99" s="13">
        <f>H99/G99*100</f>
        <v>68.2489444523993</v>
      </c>
      <c r="J99" s="26">
        <f>J100+J103+J105+J108</f>
        <v>25811251.55</v>
      </c>
      <c r="K99" s="3" t="b">
        <f>J99=E99+H99</f>
        <v>1</v>
      </c>
    </row>
    <row r="100" spans="1:11" s="16" customFormat="1" ht="40.5">
      <c r="A100" s="61">
        <v>5010</v>
      </c>
      <c r="B100" s="74" t="s">
        <v>224</v>
      </c>
      <c r="C100" s="45">
        <f>C101+C102</f>
        <v>9297100</v>
      </c>
      <c r="D100" s="45">
        <f>D101+D102</f>
        <v>7669692</v>
      </c>
      <c r="E100" s="45">
        <f>E101+E102</f>
        <v>7261941.99</v>
      </c>
      <c r="F100" s="51">
        <f t="shared" si="8"/>
        <v>94.68361949867088</v>
      </c>
      <c r="G100" s="45"/>
      <c r="H100" s="45"/>
      <c r="I100" s="53"/>
      <c r="J100" s="66">
        <f>J101+J102</f>
        <v>7261941.99</v>
      </c>
      <c r="K100" s="38"/>
    </row>
    <row r="101" spans="1:11" s="10" customFormat="1" ht="113.25" customHeight="1">
      <c r="A101" s="69" t="s">
        <v>137</v>
      </c>
      <c r="B101" s="70" t="s">
        <v>138</v>
      </c>
      <c r="C101" s="46">
        <v>7759900</v>
      </c>
      <c r="D101" s="46">
        <v>6397390</v>
      </c>
      <c r="E101" s="46">
        <v>6280035.2</v>
      </c>
      <c r="F101" s="52">
        <f t="shared" si="8"/>
        <v>98.16558315187913</v>
      </c>
      <c r="G101" s="67"/>
      <c r="H101" s="67"/>
      <c r="I101" s="56"/>
      <c r="J101" s="68">
        <f t="shared" si="7"/>
        <v>6280035.2</v>
      </c>
      <c r="K101" s="35"/>
    </row>
    <row r="102" spans="1:11" s="10" customFormat="1" ht="90.75" customHeight="1">
      <c r="A102" s="69" t="s">
        <v>139</v>
      </c>
      <c r="B102" s="70" t="s">
        <v>140</v>
      </c>
      <c r="C102" s="46">
        <v>1537200</v>
      </c>
      <c r="D102" s="46">
        <v>1272302</v>
      </c>
      <c r="E102" s="46">
        <v>981906.79</v>
      </c>
      <c r="F102" s="52">
        <f t="shared" si="8"/>
        <v>77.17560689207437</v>
      </c>
      <c r="G102" s="67"/>
      <c r="H102" s="67"/>
      <c r="I102" s="56"/>
      <c r="J102" s="68">
        <f t="shared" si="7"/>
        <v>981906.79</v>
      </c>
      <c r="K102" s="35"/>
    </row>
    <row r="103" spans="1:11" s="14" customFormat="1" ht="98.25" customHeight="1">
      <c r="A103" s="61">
        <v>5020</v>
      </c>
      <c r="B103" s="74" t="s">
        <v>225</v>
      </c>
      <c r="C103" s="45">
        <f>C104</f>
        <v>11500</v>
      </c>
      <c r="D103" s="45">
        <f>D104</f>
        <v>10500</v>
      </c>
      <c r="E103" s="45">
        <f>E104</f>
        <v>2581</v>
      </c>
      <c r="F103" s="51">
        <f>E103/D103*100</f>
        <v>24.580952380952382</v>
      </c>
      <c r="G103" s="45"/>
      <c r="H103" s="45"/>
      <c r="I103" s="53"/>
      <c r="J103" s="66">
        <f>J104</f>
        <v>2581</v>
      </c>
      <c r="K103" s="3"/>
    </row>
    <row r="104" spans="1:11" s="10" customFormat="1" ht="118.5" customHeight="1">
      <c r="A104" s="69" t="s">
        <v>141</v>
      </c>
      <c r="B104" s="70" t="s">
        <v>142</v>
      </c>
      <c r="C104" s="46">
        <v>11500</v>
      </c>
      <c r="D104" s="46">
        <v>10500</v>
      </c>
      <c r="E104" s="46">
        <v>2581</v>
      </c>
      <c r="F104" s="52">
        <f>E104/D104*100</f>
        <v>24.580952380952382</v>
      </c>
      <c r="G104" s="67"/>
      <c r="H104" s="67"/>
      <c r="I104" s="56"/>
      <c r="J104" s="68">
        <f t="shared" si="7"/>
        <v>2581</v>
      </c>
      <c r="K104" s="3"/>
    </row>
    <row r="105" spans="1:11" s="14" customFormat="1" ht="40.5">
      <c r="A105" s="61">
        <v>5030</v>
      </c>
      <c r="B105" s="74" t="s">
        <v>226</v>
      </c>
      <c r="C105" s="45">
        <f>C106+C107</f>
        <v>19741364</v>
      </c>
      <c r="D105" s="45">
        <f>D106+D107</f>
        <v>15044012</v>
      </c>
      <c r="E105" s="45">
        <f>E106+E107</f>
        <v>14260365.489999998</v>
      </c>
      <c r="F105" s="53">
        <f t="shared" si="8"/>
        <v>94.79097391041698</v>
      </c>
      <c r="G105" s="45">
        <f>G106+G107</f>
        <v>4391433.34</v>
      </c>
      <c r="H105" s="45">
        <f>H106+H107</f>
        <v>2983688.13</v>
      </c>
      <c r="I105" s="53">
        <f>H105/G105*100</f>
        <v>67.94337745771179</v>
      </c>
      <c r="J105" s="66">
        <f>J106+J107</f>
        <v>17244053.62</v>
      </c>
      <c r="K105" s="36"/>
    </row>
    <row r="106" spans="1:11" s="10" customFormat="1" ht="100.5" customHeight="1">
      <c r="A106" s="69" t="s">
        <v>143</v>
      </c>
      <c r="B106" s="70" t="s">
        <v>144</v>
      </c>
      <c r="C106" s="46">
        <v>16018778</v>
      </c>
      <c r="D106" s="46">
        <v>12198366</v>
      </c>
      <c r="E106" s="46">
        <v>11671734.03</v>
      </c>
      <c r="F106" s="52">
        <f t="shared" si="8"/>
        <v>95.6827662819758</v>
      </c>
      <c r="G106" s="67">
        <v>4391433.34</v>
      </c>
      <c r="H106" s="67">
        <v>2983688.13</v>
      </c>
      <c r="I106" s="56">
        <f>H106/G106*100</f>
        <v>67.94337745771179</v>
      </c>
      <c r="J106" s="68">
        <f t="shared" si="7"/>
        <v>14655422.16</v>
      </c>
      <c r="K106" s="35"/>
    </row>
    <row r="107" spans="1:11" s="10" customFormat="1" ht="114.75" customHeight="1">
      <c r="A107" s="69" t="s">
        <v>145</v>
      </c>
      <c r="B107" s="70" t="s">
        <v>146</v>
      </c>
      <c r="C107" s="46">
        <v>3722586</v>
      </c>
      <c r="D107" s="46">
        <v>2845646</v>
      </c>
      <c r="E107" s="46">
        <v>2588631.46</v>
      </c>
      <c r="F107" s="52">
        <f t="shared" si="8"/>
        <v>90.96814783005335</v>
      </c>
      <c r="G107" s="67"/>
      <c r="H107" s="67"/>
      <c r="I107" s="56"/>
      <c r="J107" s="68">
        <f t="shared" si="7"/>
        <v>2588631.46</v>
      </c>
      <c r="K107" s="35"/>
    </row>
    <row r="108" spans="1:11" s="14" customFormat="1" ht="40.5">
      <c r="A108" s="61">
        <v>5060</v>
      </c>
      <c r="B108" s="74" t="s">
        <v>227</v>
      </c>
      <c r="C108" s="45">
        <f>C109+C110</f>
        <v>1471558</v>
      </c>
      <c r="D108" s="45">
        <f>D109+D110</f>
        <v>1280236</v>
      </c>
      <c r="E108" s="45">
        <f>E109+E110</f>
        <v>1219369.25</v>
      </c>
      <c r="F108" s="53">
        <f t="shared" si="8"/>
        <v>95.24566173736717</v>
      </c>
      <c r="G108" s="45">
        <f>G109+G110</f>
        <v>102400</v>
      </c>
      <c r="H108" s="45">
        <f>H109+H110</f>
        <v>83305.69</v>
      </c>
      <c r="I108" s="53">
        <f>H108/G108*100</f>
        <v>81.353212890625</v>
      </c>
      <c r="J108" s="66">
        <f>J109+J110</f>
        <v>1302674.94</v>
      </c>
      <c r="K108" s="36"/>
    </row>
    <row r="109" spans="1:11" s="10" customFormat="1" ht="152.25" customHeight="1">
      <c r="A109" s="69" t="s">
        <v>147</v>
      </c>
      <c r="B109" s="70" t="s">
        <v>148</v>
      </c>
      <c r="C109" s="46">
        <v>557400</v>
      </c>
      <c r="D109" s="46">
        <v>557400</v>
      </c>
      <c r="E109" s="46">
        <v>554729.5</v>
      </c>
      <c r="F109" s="52">
        <f t="shared" si="8"/>
        <v>99.52090060997489</v>
      </c>
      <c r="G109" s="67"/>
      <c r="H109" s="67"/>
      <c r="I109" s="56"/>
      <c r="J109" s="68">
        <f t="shared" si="7"/>
        <v>554729.5</v>
      </c>
      <c r="K109" s="35"/>
    </row>
    <row r="110" spans="1:11" s="10" customFormat="1" ht="63" customHeight="1">
      <c r="A110" s="69" t="s">
        <v>149</v>
      </c>
      <c r="B110" s="70" t="s">
        <v>150</v>
      </c>
      <c r="C110" s="46">
        <v>914158</v>
      </c>
      <c r="D110" s="46">
        <v>722836</v>
      </c>
      <c r="E110" s="46">
        <v>664639.75</v>
      </c>
      <c r="F110" s="52">
        <f t="shared" si="8"/>
        <v>91.94889988877145</v>
      </c>
      <c r="G110" s="67">
        <v>102400</v>
      </c>
      <c r="H110" s="67">
        <v>83305.69</v>
      </c>
      <c r="I110" s="56">
        <f>H110/G110*100</f>
        <v>81.353212890625</v>
      </c>
      <c r="J110" s="68">
        <f t="shared" si="7"/>
        <v>747945.44</v>
      </c>
      <c r="K110" s="35"/>
    </row>
    <row r="111" spans="1:11" ht="40.5">
      <c r="A111" s="25" t="s">
        <v>151</v>
      </c>
      <c r="B111" s="11" t="s">
        <v>152</v>
      </c>
      <c r="C111" s="12">
        <f>C112+C117+C118+C119</f>
        <v>104443677</v>
      </c>
      <c r="D111" s="12">
        <f>D112+D117+D118+D119</f>
        <v>90883187.05</v>
      </c>
      <c r="E111" s="12">
        <f>E112+E117+E118+E119</f>
        <v>77448062.77</v>
      </c>
      <c r="F111" s="13">
        <f t="shared" si="8"/>
        <v>85.21715103079673</v>
      </c>
      <c r="G111" s="12">
        <f>G112+G117+G118+G119</f>
        <v>67305184</v>
      </c>
      <c r="H111" s="12">
        <f>H112+H117+H118+H119</f>
        <v>31033106.240000002</v>
      </c>
      <c r="I111" s="13">
        <f>H111/G111*100</f>
        <v>46.10804754653074</v>
      </c>
      <c r="J111" s="26">
        <f>J112+J117+J118+J119</f>
        <v>108481169.00999999</v>
      </c>
      <c r="K111" s="3" t="b">
        <f>J111=E111+H111</f>
        <v>1</v>
      </c>
    </row>
    <row r="112" spans="1:11" s="16" customFormat="1" ht="90.75" customHeight="1">
      <c r="A112" s="61">
        <v>6010</v>
      </c>
      <c r="B112" s="74" t="s">
        <v>228</v>
      </c>
      <c r="C112" s="45">
        <f>C113+C114+C116+C115</f>
        <v>4482550</v>
      </c>
      <c r="D112" s="45">
        <f>D113+D114+D116+D115</f>
        <v>3688469</v>
      </c>
      <c r="E112" s="45">
        <f>E113+E114+E116+E115</f>
        <v>3307042.67</v>
      </c>
      <c r="F112" s="53">
        <f t="shared" si="8"/>
        <v>89.65895253559133</v>
      </c>
      <c r="G112" s="45">
        <f>G113+G114+G116+G115</f>
        <v>45266500</v>
      </c>
      <c r="H112" s="45">
        <f>H113+H114+H116+H115</f>
        <v>19097961.1</v>
      </c>
      <c r="I112" s="53">
        <f>H112/G112*100</f>
        <v>42.19005467619542</v>
      </c>
      <c r="J112" s="66">
        <f>J113+J114+J116+J115</f>
        <v>22405003.77</v>
      </c>
      <c r="K112" s="38"/>
    </row>
    <row r="113" spans="1:11" s="10" customFormat="1" ht="78" customHeight="1">
      <c r="A113" s="69" t="s">
        <v>153</v>
      </c>
      <c r="B113" s="70" t="s">
        <v>154</v>
      </c>
      <c r="C113" s="46">
        <v>3937750</v>
      </c>
      <c r="D113" s="46">
        <v>3264869</v>
      </c>
      <c r="E113" s="46">
        <v>3076748.43</v>
      </c>
      <c r="F113" s="52">
        <f t="shared" si="8"/>
        <v>94.23803619685813</v>
      </c>
      <c r="G113" s="67">
        <v>4266500</v>
      </c>
      <c r="H113" s="67">
        <v>1393239.54</v>
      </c>
      <c r="I113" s="56">
        <f>H113/G113*100</f>
        <v>32.655327317473336</v>
      </c>
      <c r="J113" s="68">
        <f t="shared" si="7"/>
        <v>4469987.970000001</v>
      </c>
      <c r="K113" s="35"/>
    </row>
    <row r="114" spans="1:11" s="10" customFormat="1" ht="98.25" customHeight="1">
      <c r="A114" s="69" t="s">
        <v>155</v>
      </c>
      <c r="B114" s="70" t="s">
        <v>156</v>
      </c>
      <c r="C114" s="46">
        <v>484800</v>
      </c>
      <c r="D114" s="46">
        <v>363600</v>
      </c>
      <c r="E114" s="46">
        <v>230294.24</v>
      </c>
      <c r="F114" s="52">
        <f t="shared" si="8"/>
        <v>63.3372497249725</v>
      </c>
      <c r="G114" s="67"/>
      <c r="H114" s="67"/>
      <c r="I114" s="56"/>
      <c r="J114" s="68">
        <f t="shared" si="7"/>
        <v>230294.24</v>
      </c>
      <c r="K114" s="35"/>
    </row>
    <row r="115" spans="1:11" s="10" customFormat="1" ht="78" customHeight="1">
      <c r="A115" s="69">
        <v>6015</v>
      </c>
      <c r="B115" s="72" t="s">
        <v>230</v>
      </c>
      <c r="C115" s="46"/>
      <c r="D115" s="46"/>
      <c r="E115" s="46"/>
      <c r="F115" s="52"/>
      <c r="G115" s="67">
        <v>5000000</v>
      </c>
      <c r="H115" s="67">
        <v>3660745.55</v>
      </c>
      <c r="I115" s="56">
        <f>H115/G115*100</f>
        <v>73.214911</v>
      </c>
      <c r="J115" s="68">
        <f>H115+E115</f>
        <v>3660745.55</v>
      </c>
      <c r="K115" s="35"/>
    </row>
    <row r="116" spans="1:11" s="10" customFormat="1" ht="109.5" customHeight="1">
      <c r="A116" s="69" t="s">
        <v>157</v>
      </c>
      <c r="B116" s="70" t="s">
        <v>158</v>
      </c>
      <c r="C116" s="46">
        <v>60000</v>
      </c>
      <c r="D116" s="46">
        <v>60000</v>
      </c>
      <c r="E116" s="46">
        <v>0</v>
      </c>
      <c r="F116" s="52">
        <f t="shared" si="8"/>
        <v>0</v>
      </c>
      <c r="G116" s="67">
        <v>36000000</v>
      </c>
      <c r="H116" s="67">
        <v>14043976.01</v>
      </c>
      <c r="I116" s="56">
        <f>H116/G116*100</f>
        <v>39.011044472222224</v>
      </c>
      <c r="J116" s="68">
        <f t="shared" si="7"/>
        <v>14043976.01</v>
      </c>
      <c r="K116" s="35"/>
    </row>
    <row r="117" spans="1:10" ht="144.75" customHeight="1">
      <c r="A117" s="61" t="s">
        <v>159</v>
      </c>
      <c r="B117" s="62" t="s">
        <v>160</v>
      </c>
      <c r="C117" s="45">
        <v>7279201</v>
      </c>
      <c r="D117" s="45">
        <v>7279201</v>
      </c>
      <c r="E117" s="45">
        <v>6490387.61</v>
      </c>
      <c r="F117" s="51">
        <f t="shared" si="8"/>
        <v>89.16346189643617</v>
      </c>
      <c r="G117" s="65"/>
      <c r="H117" s="65"/>
      <c r="I117" s="53"/>
      <c r="J117" s="64">
        <f t="shared" si="7"/>
        <v>6490387.61</v>
      </c>
    </row>
    <row r="118" spans="1:10" ht="65.25" customHeight="1">
      <c r="A118" s="61" t="s">
        <v>161</v>
      </c>
      <c r="B118" s="62" t="s">
        <v>162</v>
      </c>
      <c r="C118" s="45">
        <v>92671006</v>
      </c>
      <c r="D118" s="45">
        <v>79915517.05</v>
      </c>
      <c r="E118" s="45">
        <v>67650632.49</v>
      </c>
      <c r="F118" s="51">
        <f t="shared" si="8"/>
        <v>84.65268697150974</v>
      </c>
      <c r="G118" s="65">
        <v>18877842</v>
      </c>
      <c r="H118" s="65">
        <v>9435145.14</v>
      </c>
      <c r="I118" s="53">
        <f>H118/G118*100</f>
        <v>49.97999845533192</v>
      </c>
      <c r="J118" s="64">
        <f t="shared" si="7"/>
        <v>77085777.63</v>
      </c>
    </row>
    <row r="119" spans="1:11" ht="70.5" customHeight="1">
      <c r="A119" s="61">
        <v>6080</v>
      </c>
      <c r="B119" s="74" t="s">
        <v>229</v>
      </c>
      <c r="C119" s="45">
        <f>C120+C122+C121</f>
        <v>10920</v>
      </c>
      <c r="D119" s="45">
        <f>D120+D122+D121</f>
        <v>0</v>
      </c>
      <c r="E119" s="45">
        <f>E120+E122+E121</f>
        <v>0</v>
      </c>
      <c r="F119" s="53">
        <v>0</v>
      </c>
      <c r="G119" s="45">
        <f>G120+G122+G121</f>
        <v>3160842</v>
      </c>
      <c r="H119" s="45">
        <f>H120+H122+H121</f>
        <v>2500000</v>
      </c>
      <c r="I119" s="53">
        <f>H119/G119*100</f>
        <v>79.09284931040527</v>
      </c>
      <c r="J119" s="45">
        <f>J120+J122+J121</f>
        <v>2500000</v>
      </c>
      <c r="K119" s="3" t="s">
        <v>257</v>
      </c>
    </row>
    <row r="120" spans="1:11" ht="70.5" customHeight="1">
      <c r="A120" s="69">
        <v>6082</v>
      </c>
      <c r="B120" s="73" t="s">
        <v>272</v>
      </c>
      <c r="C120" s="46"/>
      <c r="D120" s="46"/>
      <c r="E120" s="46"/>
      <c r="F120" s="56"/>
      <c r="G120" s="46">
        <v>2500000</v>
      </c>
      <c r="H120" s="46">
        <v>2500000</v>
      </c>
      <c r="I120" s="56">
        <f>H120/G120*100</f>
        <v>100</v>
      </c>
      <c r="J120" s="68">
        <f t="shared" si="7"/>
        <v>2500000</v>
      </c>
      <c r="K120" s="43"/>
    </row>
    <row r="121" spans="1:11" ht="167.25" customHeight="1">
      <c r="A121" s="69">
        <v>6083</v>
      </c>
      <c r="B121" s="73" t="s">
        <v>280</v>
      </c>
      <c r="C121" s="46"/>
      <c r="D121" s="46"/>
      <c r="E121" s="46"/>
      <c r="F121" s="56"/>
      <c r="G121" s="46">
        <v>660842</v>
      </c>
      <c r="H121" s="46">
        <v>0</v>
      </c>
      <c r="I121" s="56">
        <f>H121/G121*100</f>
        <v>0</v>
      </c>
      <c r="J121" s="68">
        <f t="shared" si="7"/>
        <v>0</v>
      </c>
      <c r="K121" s="47"/>
    </row>
    <row r="122" spans="1:11" s="10" customFormat="1" ht="192.75" customHeight="1">
      <c r="A122" s="69" t="s">
        <v>163</v>
      </c>
      <c r="B122" s="70" t="s">
        <v>164</v>
      </c>
      <c r="C122" s="46">
        <v>10920</v>
      </c>
      <c r="D122" s="46">
        <v>0</v>
      </c>
      <c r="E122" s="46">
        <v>0</v>
      </c>
      <c r="F122" s="52">
        <v>0</v>
      </c>
      <c r="G122" s="67"/>
      <c r="H122" s="67"/>
      <c r="I122" s="56"/>
      <c r="J122" s="68">
        <f t="shared" si="7"/>
        <v>0</v>
      </c>
      <c r="K122" s="3" t="s">
        <v>257</v>
      </c>
    </row>
    <row r="123" spans="1:11" ht="20.25">
      <c r="A123" s="25" t="s">
        <v>165</v>
      </c>
      <c r="B123" s="11" t="s">
        <v>166</v>
      </c>
      <c r="C123" s="12">
        <f>C124+C125+C126+C129+C130+C131+C132+C134+C136+C137+C138+C139+C141+C142+C143+C140</f>
        <v>74039400</v>
      </c>
      <c r="D123" s="12">
        <f>D124+D125+D126+D129+D130+D131+D132+D134+D136+D137+D138+D139+D141+D142+D143+D140</f>
        <v>68275660</v>
      </c>
      <c r="E123" s="12">
        <f>E124+E125+E126+E129+E130+E131+E132+E134+E136+E137+E138+E139+E141+E142+E143+E140</f>
        <v>54265260.69</v>
      </c>
      <c r="F123" s="13">
        <f t="shared" si="8"/>
        <v>79.47965745040034</v>
      </c>
      <c r="G123" s="12">
        <f>G124+G125+G126+G129+G130+G131+G132+G134+G136+G137+G138+G139+G141+G142+G143+G140</f>
        <v>323338070.71000004</v>
      </c>
      <c r="H123" s="12">
        <f>H124+H125+H126+H129+H130+H131+H132+H134+H136+H137+H138+H139+H141+H142+H143+H140</f>
        <v>147204023.19</v>
      </c>
      <c r="I123" s="13">
        <f>H123/G123*100</f>
        <v>45.52635044390625</v>
      </c>
      <c r="J123" s="12">
        <f>J124+J125+J126+J129+J130+J131+J132+J134+J136+J137+J138+J139+J141+J142+J143+J140</f>
        <v>201469283.88</v>
      </c>
      <c r="K123" s="3" t="b">
        <f>J123=E123+H123</f>
        <v>1</v>
      </c>
    </row>
    <row r="124" spans="1:11" s="16" customFormat="1" ht="71.25" customHeight="1">
      <c r="A124" s="76">
        <v>7130</v>
      </c>
      <c r="B124" s="74" t="s">
        <v>234</v>
      </c>
      <c r="C124" s="54"/>
      <c r="D124" s="54"/>
      <c r="E124" s="54"/>
      <c r="F124" s="53"/>
      <c r="G124" s="54">
        <v>1653000</v>
      </c>
      <c r="H124" s="54">
        <v>52000</v>
      </c>
      <c r="I124" s="53">
        <f aca="true" t="shared" si="9" ref="I124:I131">H124/G124*100</f>
        <v>3.145795523290986</v>
      </c>
      <c r="J124" s="64">
        <f t="shared" si="7"/>
        <v>52000</v>
      </c>
      <c r="K124" s="38"/>
    </row>
    <row r="125" spans="1:11" s="16" customFormat="1" ht="71.25" customHeight="1">
      <c r="A125" s="76">
        <v>7310</v>
      </c>
      <c r="B125" s="74" t="s">
        <v>235</v>
      </c>
      <c r="C125" s="54"/>
      <c r="D125" s="54"/>
      <c r="E125" s="54"/>
      <c r="F125" s="53"/>
      <c r="G125" s="54">
        <v>25000000</v>
      </c>
      <c r="H125" s="54">
        <v>11355777.54</v>
      </c>
      <c r="I125" s="53">
        <f t="shared" si="9"/>
        <v>45.42311015999999</v>
      </c>
      <c r="J125" s="64">
        <f>H125+E125</f>
        <v>11355777.54</v>
      </c>
      <c r="K125" s="38"/>
    </row>
    <row r="126" spans="1:11" s="16" customFormat="1" ht="40.5">
      <c r="A126" s="76">
        <v>7320</v>
      </c>
      <c r="B126" s="74" t="s">
        <v>238</v>
      </c>
      <c r="C126" s="54">
        <f>C127+C128</f>
        <v>0</v>
      </c>
      <c r="D126" s="54">
        <f>D127+D128</f>
        <v>0</v>
      </c>
      <c r="E126" s="54">
        <f>E127+E128</f>
        <v>0</v>
      </c>
      <c r="F126" s="53">
        <v>0</v>
      </c>
      <c r="G126" s="54">
        <f>G127+G128</f>
        <v>94478000</v>
      </c>
      <c r="H126" s="54">
        <f>H127+H128</f>
        <v>36761866.89</v>
      </c>
      <c r="I126" s="53">
        <f t="shared" si="9"/>
        <v>38.91050497470311</v>
      </c>
      <c r="J126" s="78">
        <f>J127+J128</f>
        <v>36761866.89</v>
      </c>
      <c r="K126" s="3" t="s">
        <v>257</v>
      </c>
    </row>
    <row r="127" spans="1:11" s="20" customFormat="1" ht="65.25" customHeight="1">
      <c r="A127" s="69">
        <v>7321</v>
      </c>
      <c r="B127" s="72" t="s">
        <v>239</v>
      </c>
      <c r="C127" s="57"/>
      <c r="D127" s="57"/>
      <c r="E127" s="57"/>
      <c r="F127" s="56"/>
      <c r="G127" s="57">
        <v>59438000</v>
      </c>
      <c r="H127" s="57">
        <v>33593267.95</v>
      </c>
      <c r="I127" s="56">
        <f t="shared" si="9"/>
        <v>56.518166745179855</v>
      </c>
      <c r="J127" s="68">
        <f t="shared" si="7"/>
        <v>33593267.95</v>
      </c>
      <c r="K127" s="39"/>
    </row>
    <row r="128" spans="1:11" s="20" customFormat="1" ht="76.5" customHeight="1">
      <c r="A128" s="69">
        <v>7325</v>
      </c>
      <c r="B128" s="72" t="s">
        <v>240</v>
      </c>
      <c r="C128" s="57"/>
      <c r="D128" s="57"/>
      <c r="E128" s="57"/>
      <c r="F128" s="56"/>
      <c r="G128" s="57">
        <v>35040000</v>
      </c>
      <c r="H128" s="57">
        <v>3168598.94</v>
      </c>
      <c r="I128" s="56">
        <f t="shared" si="9"/>
        <v>9.042805194063927</v>
      </c>
      <c r="J128" s="68">
        <f t="shared" si="7"/>
        <v>3168598.94</v>
      </c>
      <c r="K128" s="39"/>
    </row>
    <row r="129" spans="1:11" s="16" customFormat="1" ht="118.5" customHeight="1">
      <c r="A129" s="76">
        <v>7330</v>
      </c>
      <c r="B129" s="74" t="s">
        <v>241</v>
      </c>
      <c r="C129" s="54"/>
      <c r="D129" s="54"/>
      <c r="E129" s="54"/>
      <c r="F129" s="53"/>
      <c r="G129" s="54">
        <v>32042000</v>
      </c>
      <c r="H129" s="54">
        <v>14132289.62</v>
      </c>
      <c r="I129" s="53">
        <f t="shared" si="9"/>
        <v>44.105516571999246</v>
      </c>
      <c r="J129" s="64">
        <f>H129+E129</f>
        <v>14132289.62</v>
      </c>
      <c r="K129" s="38"/>
    </row>
    <row r="130" spans="1:11" s="16" customFormat="1" ht="94.5" customHeight="1">
      <c r="A130" s="76">
        <v>7350</v>
      </c>
      <c r="B130" s="74" t="s">
        <v>242</v>
      </c>
      <c r="C130" s="54"/>
      <c r="D130" s="54"/>
      <c r="E130" s="54"/>
      <c r="F130" s="53"/>
      <c r="G130" s="54">
        <v>3306300</v>
      </c>
      <c r="H130" s="54">
        <v>0</v>
      </c>
      <c r="I130" s="53">
        <f t="shared" si="9"/>
        <v>0</v>
      </c>
      <c r="J130" s="64">
        <f>H130+E130</f>
        <v>0</v>
      </c>
      <c r="K130" s="38"/>
    </row>
    <row r="131" spans="1:11" s="16" customFormat="1" ht="98.25" customHeight="1">
      <c r="A131" s="76">
        <v>7370</v>
      </c>
      <c r="B131" s="74" t="s">
        <v>243</v>
      </c>
      <c r="C131" s="54"/>
      <c r="D131" s="54"/>
      <c r="E131" s="54"/>
      <c r="F131" s="53"/>
      <c r="G131" s="54">
        <v>500000</v>
      </c>
      <c r="H131" s="54">
        <v>294000</v>
      </c>
      <c r="I131" s="53">
        <f t="shared" si="9"/>
        <v>58.8</v>
      </c>
      <c r="J131" s="64">
        <f>H131+E131</f>
        <v>294000</v>
      </c>
      <c r="K131" s="38"/>
    </row>
    <row r="132" spans="1:11" s="16" customFormat="1" ht="90.75" customHeight="1">
      <c r="A132" s="76">
        <v>7420</v>
      </c>
      <c r="B132" s="74" t="s">
        <v>231</v>
      </c>
      <c r="C132" s="54">
        <f>C133</f>
        <v>15000000</v>
      </c>
      <c r="D132" s="54">
        <f>D133</f>
        <v>13750000</v>
      </c>
      <c r="E132" s="54">
        <f>E133</f>
        <v>13750000</v>
      </c>
      <c r="F132" s="53">
        <f t="shared" si="8"/>
        <v>100</v>
      </c>
      <c r="G132" s="54"/>
      <c r="H132" s="54"/>
      <c r="I132" s="53"/>
      <c r="J132" s="78">
        <f>J133</f>
        <v>13750000</v>
      </c>
      <c r="K132" s="38"/>
    </row>
    <row r="133" spans="1:11" s="10" customFormat="1" ht="70.5" customHeight="1">
      <c r="A133" s="69" t="s">
        <v>167</v>
      </c>
      <c r="B133" s="70" t="s">
        <v>168</v>
      </c>
      <c r="C133" s="57">
        <v>15000000</v>
      </c>
      <c r="D133" s="57">
        <v>13750000</v>
      </c>
      <c r="E133" s="57">
        <v>13750000</v>
      </c>
      <c r="F133" s="58">
        <f t="shared" si="8"/>
        <v>100</v>
      </c>
      <c r="G133" s="67"/>
      <c r="H133" s="67"/>
      <c r="I133" s="56"/>
      <c r="J133" s="68">
        <f t="shared" si="7"/>
        <v>13750000</v>
      </c>
      <c r="K133" s="35"/>
    </row>
    <row r="134" spans="1:11" ht="100.5" customHeight="1">
      <c r="A134" s="76">
        <v>7460</v>
      </c>
      <c r="B134" s="74" t="s">
        <v>232</v>
      </c>
      <c r="C134" s="54">
        <f>C135</f>
        <v>48578600</v>
      </c>
      <c r="D134" s="54">
        <f>D135</f>
        <v>45178600</v>
      </c>
      <c r="E134" s="54">
        <f>E135</f>
        <v>33833515.16</v>
      </c>
      <c r="F134" s="53">
        <f t="shared" si="8"/>
        <v>74.8883656421403</v>
      </c>
      <c r="G134" s="54">
        <f>G135</f>
        <v>83480433.09</v>
      </c>
      <c r="H134" s="54">
        <f>H135</f>
        <v>38852547.04</v>
      </c>
      <c r="I134" s="53">
        <f>H134/G134*100</f>
        <v>46.54090258266052</v>
      </c>
      <c r="J134" s="78">
        <f>J135</f>
        <v>72686062.19999999</v>
      </c>
      <c r="K134" s="3"/>
    </row>
    <row r="135" spans="1:11" s="10" customFormat="1" ht="120.75" customHeight="1">
      <c r="A135" s="69" t="s">
        <v>169</v>
      </c>
      <c r="B135" s="70" t="s">
        <v>170</v>
      </c>
      <c r="C135" s="57">
        <v>48578600</v>
      </c>
      <c r="D135" s="57">
        <v>45178600</v>
      </c>
      <c r="E135" s="57">
        <v>33833515.16</v>
      </c>
      <c r="F135" s="58">
        <f t="shared" si="8"/>
        <v>74.8883656421403</v>
      </c>
      <c r="G135" s="67">
        <v>83480433.09</v>
      </c>
      <c r="H135" s="67">
        <v>38852547.04</v>
      </c>
      <c r="I135" s="56">
        <f>H135/G135*100</f>
        <v>46.54090258266052</v>
      </c>
      <c r="J135" s="68">
        <f t="shared" si="7"/>
        <v>72686062.19999999</v>
      </c>
      <c r="K135" s="3"/>
    </row>
    <row r="136" spans="1:10" ht="76.5" customHeight="1">
      <c r="A136" s="76" t="s">
        <v>171</v>
      </c>
      <c r="B136" s="62" t="s">
        <v>172</v>
      </c>
      <c r="C136" s="54">
        <v>4100700</v>
      </c>
      <c r="D136" s="54">
        <v>3359010</v>
      </c>
      <c r="E136" s="54">
        <v>3358431.66</v>
      </c>
      <c r="F136" s="55">
        <f t="shared" si="8"/>
        <v>99.98278242696509</v>
      </c>
      <c r="G136" s="65"/>
      <c r="H136" s="65"/>
      <c r="I136" s="53"/>
      <c r="J136" s="64">
        <f t="shared" si="7"/>
        <v>3358431.66</v>
      </c>
    </row>
    <row r="137" spans="1:10" ht="76.5" customHeight="1">
      <c r="A137" s="76" t="s">
        <v>173</v>
      </c>
      <c r="B137" s="62" t="s">
        <v>174</v>
      </c>
      <c r="C137" s="54">
        <v>2200000</v>
      </c>
      <c r="D137" s="54">
        <v>2200000</v>
      </c>
      <c r="E137" s="54">
        <v>700776.49</v>
      </c>
      <c r="F137" s="55">
        <f t="shared" si="8"/>
        <v>31.853476818181818</v>
      </c>
      <c r="G137" s="65"/>
      <c r="H137" s="65"/>
      <c r="I137" s="53"/>
      <c r="J137" s="64">
        <f t="shared" si="7"/>
        <v>700776.49</v>
      </c>
    </row>
    <row r="138" spans="1:10" ht="72.75" customHeight="1">
      <c r="A138" s="76" t="s">
        <v>175</v>
      </c>
      <c r="B138" s="62" t="s">
        <v>176</v>
      </c>
      <c r="C138" s="54">
        <v>475000</v>
      </c>
      <c r="D138" s="54">
        <v>460000</v>
      </c>
      <c r="E138" s="54">
        <v>145601.85</v>
      </c>
      <c r="F138" s="55">
        <f t="shared" si="8"/>
        <v>31.652576086956525</v>
      </c>
      <c r="G138" s="65"/>
      <c r="H138" s="65"/>
      <c r="I138" s="53"/>
      <c r="J138" s="64">
        <f t="shared" si="7"/>
        <v>145601.85</v>
      </c>
    </row>
    <row r="139" spans="1:10" ht="52.5" customHeight="1">
      <c r="A139" s="76" t="s">
        <v>177</v>
      </c>
      <c r="B139" s="62" t="s">
        <v>178</v>
      </c>
      <c r="C139" s="54">
        <v>1224300</v>
      </c>
      <c r="D139" s="54">
        <v>1204300</v>
      </c>
      <c r="E139" s="54">
        <v>922691.08</v>
      </c>
      <c r="F139" s="55">
        <f t="shared" si="8"/>
        <v>76.61638130034044</v>
      </c>
      <c r="G139" s="65">
        <v>19933748</v>
      </c>
      <c r="H139" s="65">
        <v>8703197.44</v>
      </c>
      <c r="I139" s="53">
        <f>H139/G139*100</f>
        <v>43.66061736107028</v>
      </c>
      <c r="J139" s="64">
        <f t="shared" si="7"/>
        <v>9625888.52</v>
      </c>
    </row>
    <row r="140" spans="1:10" ht="67.5" customHeight="1">
      <c r="A140" s="76">
        <v>7650</v>
      </c>
      <c r="B140" s="74" t="s">
        <v>273</v>
      </c>
      <c r="C140" s="54"/>
      <c r="D140" s="54"/>
      <c r="E140" s="54"/>
      <c r="F140" s="55"/>
      <c r="G140" s="65">
        <v>52000</v>
      </c>
      <c r="H140" s="65">
        <v>16430</v>
      </c>
      <c r="I140" s="53">
        <f>H140/G140*100</f>
        <v>31.596153846153847</v>
      </c>
      <c r="J140" s="64">
        <f>H140+E140</f>
        <v>16430</v>
      </c>
    </row>
    <row r="141" spans="1:10" ht="84" customHeight="1">
      <c r="A141" s="76">
        <v>7670</v>
      </c>
      <c r="B141" s="74" t="s">
        <v>244</v>
      </c>
      <c r="C141" s="54"/>
      <c r="D141" s="54"/>
      <c r="E141" s="54"/>
      <c r="F141" s="55"/>
      <c r="G141" s="65">
        <v>58376969</v>
      </c>
      <c r="H141" s="65">
        <v>34351637.55</v>
      </c>
      <c r="I141" s="53">
        <f>H141/G141*100</f>
        <v>58.84450347190858</v>
      </c>
      <c r="J141" s="64">
        <f>H141+E141</f>
        <v>34351637.55</v>
      </c>
    </row>
    <row r="142" spans="1:10" ht="40.5">
      <c r="A142" s="76" t="s">
        <v>179</v>
      </c>
      <c r="B142" s="62" t="s">
        <v>180</v>
      </c>
      <c r="C142" s="54">
        <v>165000</v>
      </c>
      <c r="D142" s="54">
        <v>123750</v>
      </c>
      <c r="E142" s="54">
        <v>120834</v>
      </c>
      <c r="F142" s="55">
        <f t="shared" si="8"/>
        <v>97.64363636363636</v>
      </c>
      <c r="G142" s="65"/>
      <c r="H142" s="65"/>
      <c r="I142" s="53"/>
      <c r="J142" s="64">
        <f t="shared" si="7"/>
        <v>120834</v>
      </c>
    </row>
    <row r="143" spans="1:10" ht="57.75" customHeight="1">
      <c r="A143" s="76">
        <v>7690</v>
      </c>
      <c r="B143" s="74" t="s">
        <v>233</v>
      </c>
      <c r="C143" s="54">
        <f>C146+C144</f>
        <v>2295800</v>
      </c>
      <c r="D143" s="54">
        <f>D146+D144</f>
        <v>2000000</v>
      </c>
      <c r="E143" s="54">
        <f>E146+E144</f>
        <v>1433410.45</v>
      </c>
      <c r="F143" s="55">
        <f t="shared" si="8"/>
        <v>71.6705225</v>
      </c>
      <c r="G143" s="54">
        <f>G146+G144</f>
        <v>4515620.62</v>
      </c>
      <c r="H143" s="54">
        <f>H146+H144</f>
        <v>2684277.11</v>
      </c>
      <c r="I143" s="55">
        <f>H143/G143*100</f>
        <v>59.444256634650586</v>
      </c>
      <c r="J143" s="78">
        <f>J146+J144</f>
        <v>4117687.56</v>
      </c>
    </row>
    <row r="144" spans="1:11" s="10" customFormat="1" ht="231" customHeight="1">
      <c r="A144" s="99">
        <v>7691</v>
      </c>
      <c r="B144" s="81" t="s">
        <v>245</v>
      </c>
      <c r="C144" s="91"/>
      <c r="D144" s="91"/>
      <c r="E144" s="91"/>
      <c r="F144" s="106"/>
      <c r="G144" s="91">
        <v>4115620.62</v>
      </c>
      <c r="H144" s="91">
        <v>2285528.96</v>
      </c>
      <c r="I144" s="96">
        <f>H144/G144*100</f>
        <v>55.53303307144962</v>
      </c>
      <c r="J144" s="104">
        <f>H144+E144</f>
        <v>2285528.96</v>
      </c>
      <c r="K144" s="35"/>
    </row>
    <row r="145" spans="1:11" s="10" customFormat="1" ht="72" customHeight="1">
      <c r="A145" s="100"/>
      <c r="B145" s="81" t="s">
        <v>246</v>
      </c>
      <c r="C145" s="90"/>
      <c r="D145" s="90"/>
      <c r="E145" s="90"/>
      <c r="F145" s="90"/>
      <c r="G145" s="90"/>
      <c r="H145" s="90"/>
      <c r="I145" s="90"/>
      <c r="J145" s="105"/>
      <c r="K145" s="35"/>
    </row>
    <row r="146" spans="1:11" s="10" customFormat="1" ht="66.75" customHeight="1">
      <c r="A146" s="69" t="s">
        <v>181</v>
      </c>
      <c r="B146" s="70" t="s">
        <v>182</v>
      </c>
      <c r="C146" s="57">
        <v>2295800</v>
      </c>
      <c r="D146" s="57">
        <v>2000000</v>
      </c>
      <c r="E146" s="57">
        <v>1433410.45</v>
      </c>
      <c r="F146" s="58">
        <f t="shared" si="8"/>
        <v>71.6705225</v>
      </c>
      <c r="G146" s="67">
        <v>400000</v>
      </c>
      <c r="H146" s="67">
        <v>398748.15</v>
      </c>
      <c r="I146" s="58">
        <f>H146/G146*100</f>
        <v>99.6870375</v>
      </c>
      <c r="J146" s="68">
        <f t="shared" si="7"/>
        <v>1832158.6</v>
      </c>
      <c r="K146" s="35"/>
    </row>
    <row r="147" spans="1:11" ht="20.25">
      <c r="A147" s="25" t="s">
        <v>183</v>
      </c>
      <c r="B147" s="11" t="s">
        <v>184</v>
      </c>
      <c r="C147" s="12">
        <f>C148+C149+C150+C153+C154+C155+C157+C156</f>
        <v>6826492.26</v>
      </c>
      <c r="D147" s="12">
        <f aca="true" t="shared" si="10" ref="D147:J147">D148+D149+D150+D153+D154+D155+D157+D156</f>
        <v>4140203.19</v>
      </c>
      <c r="E147" s="12">
        <f t="shared" si="10"/>
        <v>4081231.62</v>
      </c>
      <c r="F147" s="13">
        <f>E147/D147*100</f>
        <v>98.57563584940864</v>
      </c>
      <c r="G147" s="12">
        <f t="shared" si="10"/>
        <v>2478548.66</v>
      </c>
      <c r="H147" s="12">
        <f t="shared" si="10"/>
        <v>1555589.37</v>
      </c>
      <c r="I147" s="13">
        <f>H147/G147*100</f>
        <v>62.76210732130634</v>
      </c>
      <c r="J147" s="12">
        <f t="shared" si="10"/>
        <v>5636820.99</v>
      </c>
      <c r="K147" s="3" t="b">
        <f>J147=E147+H147</f>
        <v>1</v>
      </c>
    </row>
    <row r="148" spans="1:10" ht="102" customHeight="1">
      <c r="A148" s="76" t="s">
        <v>185</v>
      </c>
      <c r="B148" s="62" t="s">
        <v>186</v>
      </c>
      <c r="C148" s="54">
        <v>252990</v>
      </c>
      <c r="D148" s="54">
        <v>252990</v>
      </c>
      <c r="E148" s="54">
        <v>252908.2</v>
      </c>
      <c r="F148" s="55">
        <f t="shared" si="8"/>
        <v>99.96766670619392</v>
      </c>
      <c r="G148" s="65"/>
      <c r="H148" s="65"/>
      <c r="I148" s="53"/>
      <c r="J148" s="64">
        <f t="shared" si="7"/>
        <v>252908.2</v>
      </c>
    </row>
    <row r="149" spans="1:10" ht="40.5">
      <c r="A149" s="76" t="s">
        <v>187</v>
      </c>
      <c r="B149" s="62" t="s">
        <v>188</v>
      </c>
      <c r="C149" s="54">
        <v>1165188</v>
      </c>
      <c r="D149" s="54">
        <v>914911</v>
      </c>
      <c r="E149" s="54">
        <v>908336.67</v>
      </c>
      <c r="F149" s="55">
        <f t="shared" si="8"/>
        <v>99.28142409480267</v>
      </c>
      <c r="G149" s="65">
        <v>7400</v>
      </c>
      <c r="H149" s="65">
        <v>2000</v>
      </c>
      <c r="I149" s="53">
        <f aca="true" t="shared" si="11" ref="I149:I155">H149/G149*100</f>
        <v>27.027027027027028</v>
      </c>
      <c r="J149" s="64">
        <f t="shared" si="7"/>
        <v>910336.67</v>
      </c>
    </row>
    <row r="150" spans="1:11" ht="100.5" customHeight="1">
      <c r="A150" s="76">
        <v>8310</v>
      </c>
      <c r="B150" s="74" t="s">
        <v>247</v>
      </c>
      <c r="C150" s="54">
        <f>C151+C152</f>
        <v>0</v>
      </c>
      <c r="D150" s="54">
        <f>D151+D152</f>
        <v>0</v>
      </c>
      <c r="E150" s="54">
        <f>E151+E152</f>
        <v>0</v>
      </c>
      <c r="F150" s="55">
        <v>0</v>
      </c>
      <c r="G150" s="54">
        <f>G151+G152</f>
        <v>937148.66</v>
      </c>
      <c r="H150" s="54">
        <f>H151+H152</f>
        <v>141216.7</v>
      </c>
      <c r="I150" s="53">
        <f t="shared" si="11"/>
        <v>15.0687618760507</v>
      </c>
      <c r="J150" s="78">
        <f>J151+J152</f>
        <v>141216.7</v>
      </c>
      <c r="K150" s="3"/>
    </row>
    <row r="151" spans="1:11" s="10" customFormat="1" ht="80.25" customHeight="1">
      <c r="A151" s="69">
        <v>8311</v>
      </c>
      <c r="B151" s="72" t="s">
        <v>248</v>
      </c>
      <c r="C151" s="57"/>
      <c r="D151" s="57"/>
      <c r="E151" s="57"/>
      <c r="F151" s="58"/>
      <c r="G151" s="67">
        <v>629148.66</v>
      </c>
      <c r="H151" s="67">
        <v>105047.33</v>
      </c>
      <c r="I151" s="56">
        <f t="shared" si="11"/>
        <v>16.696742229412042</v>
      </c>
      <c r="J151" s="68">
        <f t="shared" si="7"/>
        <v>105047.33</v>
      </c>
      <c r="K151" s="35"/>
    </row>
    <row r="152" spans="1:11" s="10" customFormat="1" ht="45" customHeight="1">
      <c r="A152" s="69">
        <v>8312</v>
      </c>
      <c r="B152" s="72" t="s">
        <v>249</v>
      </c>
      <c r="C152" s="57"/>
      <c r="D152" s="57"/>
      <c r="E152" s="57"/>
      <c r="F152" s="58"/>
      <c r="G152" s="67">
        <v>308000</v>
      </c>
      <c r="H152" s="67">
        <v>36169.37</v>
      </c>
      <c r="I152" s="56">
        <f t="shared" si="11"/>
        <v>11.743301948051949</v>
      </c>
      <c r="J152" s="68">
        <f t="shared" si="7"/>
        <v>36169.37</v>
      </c>
      <c r="K152" s="35"/>
    </row>
    <row r="153" spans="1:11" s="14" customFormat="1" ht="65.25" customHeight="1">
      <c r="A153" s="76">
        <v>8320</v>
      </c>
      <c r="B153" s="74" t="s">
        <v>250</v>
      </c>
      <c r="C153" s="54"/>
      <c r="D153" s="54"/>
      <c r="E153" s="54"/>
      <c r="F153" s="55"/>
      <c r="G153" s="65">
        <v>125000</v>
      </c>
      <c r="H153" s="65">
        <v>95463.08</v>
      </c>
      <c r="I153" s="53">
        <f t="shared" si="11"/>
        <v>76.370464</v>
      </c>
      <c r="J153" s="64">
        <f>H153+E153</f>
        <v>95463.08</v>
      </c>
      <c r="K153" s="36"/>
    </row>
    <row r="154" spans="1:11" s="14" customFormat="1" ht="60" customHeight="1">
      <c r="A154" s="76">
        <v>8330</v>
      </c>
      <c r="B154" s="74" t="s">
        <v>251</v>
      </c>
      <c r="C154" s="54"/>
      <c r="D154" s="54"/>
      <c r="E154" s="54"/>
      <c r="F154" s="55"/>
      <c r="G154" s="65">
        <v>209000</v>
      </c>
      <c r="H154" s="65">
        <v>116909.59</v>
      </c>
      <c r="I154" s="53">
        <f t="shared" si="11"/>
        <v>55.93760287081339</v>
      </c>
      <c r="J154" s="64">
        <f>H154+E154</f>
        <v>116909.59</v>
      </c>
      <c r="K154" s="36"/>
    </row>
    <row r="155" spans="1:10" ht="62.25" customHeight="1">
      <c r="A155" s="76" t="s">
        <v>189</v>
      </c>
      <c r="B155" s="62" t="s">
        <v>190</v>
      </c>
      <c r="C155" s="54">
        <v>3255800</v>
      </c>
      <c r="D155" s="54">
        <v>2812618.15</v>
      </c>
      <c r="E155" s="54">
        <v>2805546.98</v>
      </c>
      <c r="F155" s="55">
        <f t="shared" si="8"/>
        <v>99.74859118362725</v>
      </c>
      <c r="G155" s="65">
        <v>1200000</v>
      </c>
      <c r="H155" s="65">
        <v>1200000</v>
      </c>
      <c r="I155" s="53">
        <f t="shared" si="11"/>
        <v>100</v>
      </c>
      <c r="J155" s="64">
        <f t="shared" si="7"/>
        <v>4005546.98</v>
      </c>
    </row>
    <row r="156" spans="1:10" ht="20.25">
      <c r="A156" s="76">
        <v>8600</v>
      </c>
      <c r="B156" s="82" t="s">
        <v>267</v>
      </c>
      <c r="C156" s="54">
        <v>281515.26</v>
      </c>
      <c r="D156" s="54">
        <v>159684.04</v>
      </c>
      <c r="E156" s="54">
        <v>114439.77</v>
      </c>
      <c r="F156" s="55">
        <f>E156/D156*100</f>
        <v>71.6663794327849</v>
      </c>
      <c r="G156" s="65"/>
      <c r="H156" s="65"/>
      <c r="I156" s="53"/>
      <c r="J156" s="64">
        <f>H156+E156</f>
        <v>114439.77</v>
      </c>
    </row>
    <row r="157" spans="1:11" ht="41.25" customHeight="1">
      <c r="A157" s="76" t="s">
        <v>191</v>
      </c>
      <c r="B157" s="62" t="s">
        <v>192</v>
      </c>
      <c r="C157" s="54">
        <v>1870999</v>
      </c>
      <c r="D157" s="54">
        <v>0</v>
      </c>
      <c r="E157" s="54">
        <v>0</v>
      </c>
      <c r="F157" s="55">
        <v>0</v>
      </c>
      <c r="G157" s="65"/>
      <c r="H157" s="65"/>
      <c r="I157" s="53"/>
      <c r="J157" s="64">
        <f t="shared" si="7"/>
        <v>0</v>
      </c>
      <c r="K157" s="3" t="s">
        <v>257</v>
      </c>
    </row>
    <row r="158" spans="1:11" ht="20.25">
      <c r="A158" s="25" t="s">
        <v>193</v>
      </c>
      <c r="B158" s="11" t="s">
        <v>194</v>
      </c>
      <c r="C158" s="12">
        <f>C159+C160+C162+C161</f>
        <v>29734564</v>
      </c>
      <c r="D158" s="12">
        <f>D159+D160+D162+D161</f>
        <v>22682964</v>
      </c>
      <c r="E158" s="12">
        <f>E159+E160+E162+E161</f>
        <v>22682964</v>
      </c>
      <c r="F158" s="13">
        <f t="shared" si="8"/>
        <v>100</v>
      </c>
      <c r="G158" s="12">
        <f>G159+G160+G162+G161</f>
        <v>5850136</v>
      </c>
      <c r="H158" s="12">
        <f>H159+H160+H162+H161</f>
        <v>5835136</v>
      </c>
      <c r="I158" s="13">
        <f>H158/G158*100</f>
        <v>99.74359570444174</v>
      </c>
      <c r="J158" s="12">
        <f>J159+J160+J162+J161</f>
        <v>28518100</v>
      </c>
      <c r="K158" s="3" t="b">
        <f>J158=E158+H158</f>
        <v>1</v>
      </c>
    </row>
    <row r="159" spans="1:10" ht="20.25">
      <c r="A159" s="76" t="s">
        <v>195</v>
      </c>
      <c r="B159" s="62" t="s">
        <v>196</v>
      </c>
      <c r="C159" s="54">
        <v>28106900</v>
      </c>
      <c r="D159" s="54">
        <v>21080300</v>
      </c>
      <c r="E159" s="54">
        <v>21080300</v>
      </c>
      <c r="F159" s="55">
        <f t="shared" si="8"/>
        <v>100</v>
      </c>
      <c r="G159" s="65"/>
      <c r="H159" s="65"/>
      <c r="I159" s="53"/>
      <c r="J159" s="64">
        <f t="shared" si="7"/>
        <v>21080300</v>
      </c>
    </row>
    <row r="160" spans="1:10" ht="126.75" customHeight="1">
      <c r="A160" s="76" t="s">
        <v>197</v>
      </c>
      <c r="B160" s="62" t="s">
        <v>198</v>
      </c>
      <c r="C160" s="54">
        <v>160000</v>
      </c>
      <c r="D160" s="54">
        <v>160000</v>
      </c>
      <c r="E160" s="54">
        <v>160000</v>
      </c>
      <c r="F160" s="55">
        <f t="shared" si="8"/>
        <v>100</v>
      </c>
      <c r="G160" s="65"/>
      <c r="H160" s="65"/>
      <c r="I160" s="53"/>
      <c r="J160" s="64">
        <f t="shared" si="7"/>
        <v>160000</v>
      </c>
    </row>
    <row r="161" spans="1:10" ht="39" customHeight="1">
      <c r="A161" s="76">
        <v>9770</v>
      </c>
      <c r="B161" s="62" t="s">
        <v>274</v>
      </c>
      <c r="C161" s="54"/>
      <c r="D161" s="54"/>
      <c r="E161" s="54"/>
      <c r="F161" s="55"/>
      <c r="G161" s="65">
        <v>452800</v>
      </c>
      <c r="H161" s="65">
        <v>452800</v>
      </c>
      <c r="I161" s="53">
        <f>H161/G161*100</f>
        <v>100</v>
      </c>
      <c r="J161" s="64">
        <f>H161+E161</f>
        <v>452800</v>
      </c>
    </row>
    <row r="162" spans="1:10" ht="78.75" customHeight="1">
      <c r="A162" s="76">
        <v>9800</v>
      </c>
      <c r="B162" s="62" t="s">
        <v>268</v>
      </c>
      <c r="C162" s="54">
        <v>1467664</v>
      </c>
      <c r="D162" s="54">
        <v>1442664</v>
      </c>
      <c r="E162" s="54">
        <v>1442664</v>
      </c>
      <c r="F162" s="55">
        <f>E162/D162*100</f>
        <v>100</v>
      </c>
      <c r="G162" s="65">
        <v>5397336</v>
      </c>
      <c r="H162" s="65">
        <v>5382336</v>
      </c>
      <c r="I162" s="53">
        <f>H162/G162*100</f>
        <v>99.72208511754688</v>
      </c>
      <c r="J162" s="64">
        <f>H162+E162</f>
        <v>6825000</v>
      </c>
    </row>
    <row r="163" spans="1:11" ht="45" customHeight="1">
      <c r="A163" s="83" t="s">
        <v>199</v>
      </c>
      <c r="B163" s="84" t="s">
        <v>253</v>
      </c>
      <c r="C163" s="23">
        <f>C158+C147+C123+C111+C99+C38+C25+C13+C9+C90</f>
        <v>2665201319.26</v>
      </c>
      <c r="D163" s="23">
        <f>D158+D147+D123+D111+D99+D38+D25+D13+D9+D90</f>
        <v>1983672777.33</v>
      </c>
      <c r="E163" s="23">
        <f>E158+E147+E123+E111+E99+E38+E25+E13+E9+E90</f>
        <v>1886107937.9599998</v>
      </c>
      <c r="F163" s="59">
        <f t="shared" si="8"/>
        <v>95.0816061759278</v>
      </c>
      <c r="G163" s="23">
        <f>G158+G147+G123+G111+G99+G38+G25+G13+G9+G90</f>
        <v>599908906.23</v>
      </c>
      <c r="H163" s="23">
        <f>H158+H147+H123+H111+H99+H38+H25+H13+H9+H90</f>
        <v>316733211.13</v>
      </c>
      <c r="I163" s="85">
        <f>H163/G163*100</f>
        <v>52.79688430039195</v>
      </c>
      <c r="J163" s="23">
        <f>J158+J147+J123+J111+J99+J38+J25+J13+J9+J90</f>
        <v>2202841149.0899997</v>
      </c>
      <c r="K163" s="3" t="b">
        <f>J163=E163+H163</f>
        <v>1</v>
      </c>
    </row>
    <row r="164" spans="1:11" s="21" customFormat="1" ht="85.5" customHeight="1">
      <c r="A164" s="83"/>
      <c r="B164" s="86" t="s">
        <v>254</v>
      </c>
      <c r="C164" s="23"/>
      <c r="D164" s="23"/>
      <c r="E164" s="23"/>
      <c r="F164" s="55"/>
      <c r="G164" s="65"/>
      <c r="H164" s="65"/>
      <c r="I164" s="53"/>
      <c r="J164" s="64"/>
      <c r="K164" s="38"/>
    </row>
    <row r="165" spans="1:11" s="29" customFormat="1" ht="20.25">
      <c r="A165" s="87"/>
      <c r="B165" s="88" t="s">
        <v>255</v>
      </c>
      <c r="C165" s="60"/>
      <c r="D165" s="60"/>
      <c r="E165" s="60"/>
      <c r="F165" s="58"/>
      <c r="G165" s="67">
        <v>182000</v>
      </c>
      <c r="H165" s="67"/>
      <c r="I165" s="56">
        <f>H165/G165*100</f>
        <v>0</v>
      </c>
      <c r="J165" s="68">
        <f>H165+E165</f>
        <v>0</v>
      </c>
      <c r="K165" s="40"/>
    </row>
    <row r="166" spans="1:11" s="29" customFormat="1" ht="20.25">
      <c r="A166" s="87"/>
      <c r="B166" s="88" t="s">
        <v>256</v>
      </c>
      <c r="C166" s="60"/>
      <c r="D166" s="60"/>
      <c r="E166" s="60"/>
      <c r="F166" s="58"/>
      <c r="G166" s="67">
        <v>-182000</v>
      </c>
      <c r="H166" s="67">
        <v>-157640.3</v>
      </c>
      <c r="I166" s="56">
        <f>H166/G166*100</f>
        <v>86.61554945054945</v>
      </c>
      <c r="J166" s="68">
        <f>H166+E166</f>
        <v>-157640.3</v>
      </c>
      <c r="K166" s="40"/>
    </row>
    <row r="167" spans="1:11" s="22" customFormat="1" ht="54.75" customHeight="1" thickBot="1">
      <c r="A167" s="27"/>
      <c r="B167" s="24" t="s">
        <v>252</v>
      </c>
      <c r="C167" s="28">
        <f>C163+C165+C166</f>
        <v>2665201319.26</v>
      </c>
      <c r="D167" s="28">
        <f>D163+D165+D166</f>
        <v>1983672777.33</v>
      </c>
      <c r="E167" s="28">
        <f>E163+E165+E166</f>
        <v>1886107937.9599998</v>
      </c>
      <c r="F167" s="31">
        <f>E167/D167*100</f>
        <v>95.0816061759278</v>
      </c>
      <c r="G167" s="28">
        <f>G163+G165+G166</f>
        <v>599908906.23</v>
      </c>
      <c r="H167" s="28">
        <f>H163+H165+H166</f>
        <v>316575570.83</v>
      </c>
      <c r="I167" s="30">
        <f>H167/G167*100</f>
        <v>52.770606927550354</v>
      </c>
      <c r="J167" s="32">
        <f>J163+J165+J166</f>
        <v>2202683508.7899995</v>
      </c>
      <c r="K167" s="3" t="b">
        <f>J167=E167+H167</f>
        <v>1</v>
      </c>
    </row>
    <row r="168" spans="1:16" ht="25.5">
      <c r="A168" s="102"/>
      <c r="B168" s="103"/>
      <c r="C168" s="103"/>
      <c r="D168" s="103"/>
      <c r="E168" s="103"/>
      <c r="F168" s="103"/>
      <c r="G168" s="103"/>
      <c r="H168" s="103"/>
      <c r="I168" s="103"/>
      <c r="J168" s="103"/>
      <c r="K168" s="33"/>
      <c r="L168" s="17"/>
      <c r="M168" s="17"/>
      <c r="N168" s="17"/>
      <c r="O168" s="17"/>
      <c r="P168" s="17"/>
    </row>
    <row r="169" spans="2:8" ht="20.25">
      <c r="B169" s="97" t="s">
        <v>236</v>
      </c>
      <c r="C169" s="98"/>
      <c r="D169" s="18"/>
      <c r="E169" s="19"/>
      <c r="F169" s="19"/>
      <c r="G169" s="19"/>
      <c r="H169" s="19" t="s">
        <v>237</v>
      </c>
    </row>
    <row r="170" spans="3:7" ht="20.25">
      <c r="C170" s="23">
        <f>C167-2633595756.26</f>
        <v>31605563</v>
      </c>
      <c r="G170" s="23">
        <f>G163-594058770.23</f>
        <v>5850136</v>
      </c>
    </row>
    <row r="171" spans="3:8" ht="40.5">
      <c r="C171" s="23">
        <f>C159</f>
        <v>28106900</v>
      </c>
      <c r="D171" s="23" t="s">
        <v>258</v>
      </c>
      <c r="F171" s="23" t="b">
        <f>G171+G172=G170</f>
        <v>1</v>
      </c>
      <c r="G171" s="23">
        <f>G162</f>
        <v>5397336</v>
      </c>
      <c r="H171" s="23" t="s">
        <v>269</v>
      </c>
    </row>
    <row r="172" spans="3:8" ht="40.5">
      <c r="C172" s="23">
        <f>C160</f>
        <v>160000</v>
      </c>
      <c r="D172" s="23" t="s">
        <v>259</v>
      </c>
      <c r="G172" s="23">
        <f>G161</f>
        <v>452800</v>
      </c>
      <c r="H172" s="23" t="s">
        <v>269</v>
      </c>
    </row>
    <row r="173" spans="2:4" ht="20.25">
      <c r="B173" s="44" t="b">
        <f>C173=C157</f>
        <v>1</v>
      </c>
      <c r="C173" s="23">
        <f>C170-C171-C172-C174</f>
        <v>1870999</v>
      </c>
      <c r="D173" s="23" t="s">
        <v>192</v>
      </c>
    </row>
    <row r="174" spans="3:4" ht="40.5">
      <c r="C174" s="23">
        <f>C162</f>
        <v>1467664</v>
      </c>
      <c r="D174" s="23" t="s">
        <v>269</v>
      </c>
    </row>
  </sheetData>
  <sheetProtection/>
  <mergeCells count="29">
    <mergeCell ref="I1:J1"/>
    <mergeCell ref="I2:J2"/>
    <mergeCell ref="A4:J4"/>
    <mergeCell ref="A5:J5"/>
    <mergeCell ref="G7:I7"/>
    <mergeCell ref="C7:F7"/>
    <mergeCell ref="J7:J8"/>
    <mergeCell ref="B7:B8"/>
    <mergeCell ref="A7:A8"/>
    <mergeCell ref="B169:C169"/>
    <mergeCell ref="A144:A145"/>
    <mergeCell ref="C144:C145"/>
    <mergeCell ref="D144:D145"/>
    <mergeCell ref="A60:A61"/>
    <mergeCell ref="C60:C61"/>
    <mergeCell ref="D60:D61"/>
    <mergeCell ref="A168:J168"/>
    <mergeCell ref="J144:J145"/>
    <mergeCell ref="F144:F145"/>
    <mergeCell ref="E60:E61"/>
    <mergeCell ref="G60:G61"/>
    <mergeCell ref="H60:H61"/>
    <mergeCell ref="H144:H145"/>
    <mergeCell ref="J60:J61"/>
    <mergeCell ref="F60:F61"/>
    <mergeCell ref="I60:I61"/>
    <mergeCell ref="E144:E145"/>
    <mergeCell ref="G144:G145"/>
    <mergeCell ref="I144:I145"/>
  </mergeCells>
  <printOptions/>
  <pageMargins left="0.32" right="0.33" top="0.393700787401575" bottom="0.393700787401575" header="0" footer="0"/>
  <pageSetup fitToHeight="500" orientation="landscape" paperSize="9" scale="56" r:id="rId1"/>
  <rowBreaks count="2" manualBreakCount="2">
    <brk id="57" max="9" man="1"/>
    <brk id="1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Ковтун Денис Леонідович</dc:creator>
  <cp:keywords/>
  <dc:description/>
  <cp:lastModifiedBy>Ковтун Денис Леонідович</cp:lastModifiedBy>
  <cp:lastPrinted>2018-08-02T14:05:23Z</cp:lastPrinted>
  <dcterms:created xsi:type="dcterms:W3CDTF">2018-05-02T09:31:47Z</dcterms:created>
  <dcterms:modified xsi:type="dcterms:W3CDTF">2018-11-15T14:32:29Z</dcterms:modified>
  <cp:category/>
  <cp:version/>
  <cp:contentType/>
  <cp:contentStatus/>
</cp:coreProperties>
</file>