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2016" sheetId="1" r:id="rId1"/>
  </sheets>
  <definedNames>
    <definedName name="_xlnm.Print_Area" localSheetId="0">'2016'!$A$1:$L$76</definedName>
  </definedNames>
  <calcPr fullCalcOnLoad="1"/>
</workbook>
</file>

<file path=xl/sharedStrings.xml><?xml version="1.0" encoding="utf-8"?>
<sst xmlns="http://schemas.openxmlformats.org/spreadsheetml/2006/main" count="140" uniqueCount="136">
  <si>
    <t>Частина чистого прибутку (доходу)  комунальних унітарних підприємств та їх об"єднань, що вилучається до відповідного місцевого бюджету</t>
  </si>
  <si>
    <t>21010300</t>
  </si>
  <si>
    <t>22012500</t>
  </si>
  <si>
    <t>Плата за надання інших адміністративних послуг</t>
  </si>
  <si>
    <t>22080400</t>
  </si>
  <si>
    <t>22090000</t>
  </si>
  <si>
    <t>21081100</t>
  </si>
  <si>
    <t>2417000</t>
  </si>
  <si>
    <t>Код</t>
  </si>
  <si>
    <t>Податкові надходження</t>
  </si>
  <si>
    <t>Неподаткові надходження</t>
  </si>
  <si>
    <t>Адміністративні збори та платежі, доходи від некомерційного та побічного продажу</t>
  </si>
  <si>
    <t>Надходження від штрафів та фінансових санкцій</t>
  </si>
  <si>
    <t>Інші надходження</t>
  </si>
  <si>
    <t>Власні надходження бюджетних установ і організацій</t>
  </si>
  <si>
    <t>001400</t>
  </si>
  <si>
    <t xml:space="preserve">Надходження коштів від відчуження майна, що знаходиться у комунальній власності </t>
  </si>
  <si>
    <t>Плата за оренду цілісних майнових комплексів та іншого майна</t>
  </si>
  <si>
    <t xml:space="preserve">Всього доходів </t>
  </si>
  <si>
    <t xml:space="preserve">до рішення </t>
  </si>
  <si>
    <t>Державне мито</t>
  </si>
  <si>
    <t xml:space="preserve">   </t>
  </si>
  <si>
    <t>Податки на доходи, податки на прибуток, податки на збільшення ринкової вартості</t>
  </si>
  <si>
    <t>Внутрішні податки на товари та послуги</t>
  </si>
  <si>
    <t>001402</t>
  </si>
  <si>
    <t>Плата за видачу ліцензій та сертифікатів</t>
  </si>
  <si>
    <t>41030700</t>
  </si>
  <si>
    <t>/грн./</t>
  </si>
  <si>
    <t>% виконання до розпису на 1-й квартал 2011р.</t>
  </si>
  <si>
    <t>00220</t>
  </si>
  <si>
    <t xml:space="preserve">Реєстраційний збір за проведення державної реєстрації </t>
  </si>
  <si>
    <t>Екологічний податок</t>
  </si>
  <si>
    <t>Надходження до цільового фонду міської ради</t>
  </si>
  <si>
    <t>Податок на  доходи  фізичних осіб</t>
  </si>
  <si>
    <t xml:space="preserve">Штрафні санкції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</si>
  <si>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Податок на нерухоме майно, відмінне від земельної ділянки</t>
  </si>
  <si>
    <t xml:space="preserve">Надходження від продажу землі </t>
  </si>
  <si>
    <t>Найменування доходів згідно із бюджетною класифікацією (за чотиризначним кодом, у відрахуваннях).</t>
  </si>
  <si>
    <t xml:space="preserve"> -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</si>
  <si>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Місцеві податки і  збори</t>
  </si>
  <si>
    <t xml:space="preserve">Плата за землю </t>
  </si>
  <si>
    <t xml:space="preserve">Транспортний податок </t>
  </si>
  <si>
    <t xml:space="preserve">Туристичний збір </t>
  </si>
  <si>
    <t>18011000</t>
  </si>
  <si>
    <t>18030100-18030200</t>
  </si>
  <si>
    <t>18010100-18010400</t>
  </si>
  <si>
    <t>18010500-18010900</t>
  </si>
  <si>
    <t>18050300-18050400</t>
  </si>
  <si>
    <t xml:space="preserve">Надходження коштів пайової участі у розвитку інфраструктури населеного пункту </t>
  </si>
  <si>
    <t>Інші неподаткові надходження</t>
  </si>
  <si>
    <t xml:space="preserve">Акцизний податок з реалізації суб"єктами господарювання роздрібної торгівлі підакцизних товарів </t>
  </si>
  <si>
    <t>31010200</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</si>
  <si>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</si>
  <si>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Доходи від операцій з капіталом </t>
  </si>
  <si>
    <t>Разом доходів :</t>
  </si>
  <si>
    <t xml:space="preserve">Освітня субвенція з державного бюджету місцевим бюджетам </t>
  </si>
  <si>
    <t>41033900</t>
  </si>
  <si>
    <t xml:space="preserve">Медична субвенція з державного бюджету місцевим бюджетам </t>
  </si>
  <si>
    <t xml:space="preserve"> Доходи міського бюджету.</t>
  </si>
  <si>
    <t>Начальник фінансового управління                                                                                                                        С . Ямчук</t>
  </si>
  <si>
    <t>Загальний фонд</t>
  </si>
  <si>
    <t>Спеціальний фонд</t>
  </si>
  <si>
    <t xml:space="preserve">Податок на прибуток підприємств та фінансових установ комунальної власності </t>
  </si>
  <si>
    <t>Додаток 1</t>
  </si>
  <si>
    <t xml:space="preserve">Пальне </t>
  </si>
  <si>
    <t>21050000</t>
  </si>
  <si>
    <t xml:space="preserve">Плата за розміщення тимчасово вільних коштів </t>
  </si>
  <si>
    <t xml:space="preserve">Адміністративні штрафи та інші санкції </t>
  </si>
  <si>
    <t>від "____" _________ 2018 року №_____</t>
  </si>
  <si>
    <t>41050100</t>
  </si>
  <si>
    <t>Субвенція з місцевого бюджету на надання пільг та житлових субсидій населенню на оплату електроенергії, природного газу, послуг тепло-,   на надання пільг та житлових субсидій населенню на оплату електроенергії, природного газу, послуг тепло-, водопостачання і водовідведення , квартирної плати , вивезення побутового сміття та рідких нечистот</t>
  </si>
  <si>
    <t>41050000</t>
  </si>
  <si>
    <t>41050200</t>
  </si>
  <si>
    <t xml:space="preserve">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t>
  </si>
  <si>
    <t>41050300</t>
  </si>
  <si>
    <t>41050700</t>
  </si>
  <si>
    <t xml:space="preserve">  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  </t>
  </si>
  <si>
    <t>41051500</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</si>
  <si>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</si>
  <si>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</si>
  <si>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41053900</t>
  </si>
  <si>
    <t xml:space="preserve">Інші субвенції з місцевого бюджету </t>
  </si>
  <si>
    <t xml:space="preserve">Офіційні трансферти </t>
  </si>
  <si>
    <t>41040200</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</si>
  <si>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</si>
  <si>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Субвенції з Державного та місцевого  бюджетів - всього:</t>
  </si>
  <si>
    <t>Субвенції з місцевих бюджетів іншим місцевим бюджетам, в тому числі:</t>
  </si>
  <si>
    <t>18000000</t>
  </si>
  <si>
    <t>20000000</t>
  </si>
  <si>
    <t>21080000</t>
  </si>
  <si>
    <t>22000000</t>
  </si>
  <si>
    <t>25000000</t>
  </si>
  <si>
    <t>30000000</t>
  </si>
  <si>
    <t>31030000</t>
  </si>
  <si>
    <t>33010000</t>
  </si>
  <si>
    <t>50110000</t>
  </si>
  <si>
    <t>41052000</t>
  </si>
  <si>
    <t xml:space="preserve">Уточнений бюджет на 2018 рік </t>
  </si>
  <si>
    <t>41051100</t>
  </si>
  <si>
    <t xml:space="preserve">Субвенція з місцевого бюджету за рахунок залишку коштів освітньої субвенції, що утворився на початок бюджетного періоду </t>
  </si>
  <si>
    <t>41051200</t>
  </si>
  <si>
    <t>41051400</t>
  </si>
  <si>
    <t xml:space="preserve">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t>
  </si>
  <si>
    <t>41050400</t>
  </si>
  <si>
    <t>41000000</t>
  </si>
  <si>
    <t>13000000</t>
  </si>
  <si>
    <t xml:space="preserve">Рентна плата за використання інших природних ресурсів </t>
  </si>
  <si>
    <t>18020000</t>
  </si>
  <si>
    <t xml:space="preserve">Збір за місця для паркування транспортних засобів </t>
  </si>
  <si>
    <t>Звіт про виконання загального та спеціального фонду бюджету м.Хмельницького за 9-ть місяців   2018 року</t>
  </si>
  <si>
    <t>План на 9-ть місяців  2018 року</t>
  </si>
  <si>
    <t>Виконано  за 9-ть місяців   2018 року</t>
  </si>
  <si>
    <t>% виконання до плану на 9-ть місяців  2018р.</t>
  </si>
  <si>
    <t xml:space="preserve">Виконано за             9-ть місяців  2018 року </t>
  </si>
  <si>
    <t xml:space="preserve">Разом виконання по загальному та спеціальному фондах за 9-ть місяців  2018р. </t>
  </si>
  <si>
    <t xml:space="preserve">Єдиний податок </t>
  </si>
  <si>
    <t>21081700</t>
  </si>
  <si>
    <t xml:space="preserve">Плата за встановлення земельного сервітуту </t>
  </si>
  <si>
    <t xml:space="preserve">Кошти за шкоду, що заподіяна на земельних ділянкаї державної та комунальної власності, які не надані у користування та не передані у власність , внаслідок їх самовільного зайняття, використання не за цільовим призначенням </t>
  </si>
  <si>
    <t>41050900</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</si>
  <si>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</si>
  <si>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41037400</t>
  </si>
  <si>
    <t xml:space="preserve">Субвенція з державного бюджету місцевим бюджетам на будівництво/реконструкцію палаців спорту </t>
  </si>
  <si>
    <t>41034500</t>
  </si>
  <si>
    <t xml:space="preserve">Субвенція з державного бюджету місцевим бюджетам на здійснення заходів щодо соціально-економічного розвитку окремих територій </t>
  </si>
  <si>
    <t>40000000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</si>
  <si>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</si>
  <si>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</si>
  <si>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t>
  </si>
  <si>
    <t>16011500</t>
  </si>
  <si>
    <t>Збір за видачу дозволу на розміщення об`єктів торгівлі та сфери послуг  </t>
  </si>
  <si>
    <t>16010000</t>
  </si>
  <si>
    <t>Місцеві податки і збори, нараховані до 1 січня 2011 року </t>
  </si>
  <si>
    <t>21080900, 21081500</t>
  </si>
  <si>
    <t>24000000-25000000</t>
  </si>
  <si>
    <t>41034200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</si>
</sst>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 #,##0_г_р_н_-;_-* &quot;-&quot;_г_р_н_-;_-@_-"/>
    <numFmt numFmtId="194" formatCode="_-* #,##0.00&quot;грн&quot;_-;\-* #,##0.00&quot;грн&quot;_-;_-* &quot;-&quot;??&quot;грн&quot;_-;_-@_-"/>
    <numFmt numFmtId="195" formatCode="_-* #,##0.00_г_р_н_-;\-* #,##0.00_г_р_н_-;_-* &quot;-&quot;??_г_р_н_-;_-@_-"/>
    <numFmt numFmtId="196" formatCode="#,##0.0"/>
    <numFmt numFmtId="197" formatCode="0.0"/>
    <numFmt numFmtId="198" formatCode="[$-422]d\ mmmm\ yyyy&quot; р.&quot;"/>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quot;Так&quot;;&quot;Так&quot;;&quot;Ні&quot;"/>
    <numFmt numFmtId="204" formatCode="&quot;True&quot;;&quot;True&quot;;&quot;False&quot;"/>
    <numFmt numFmtId="205" formatCode="&quot;Увімк&quot;;&quot;Увімк&quot;;&quot;Вимк&quot;"/>
    <numFmt numFmtId="206" formatCode="[$¥€-2]\ ###,000_);[Red]\([$€-2]\ ###,000\)"/>
  </numFmts>
  <fonts count="38">
    <font>
      <sz val="10"/>
      <name val="MS Sans Serif"/>
      <family val="0"/>
    </font>
    <font>
      <sz val="10"/>
      <name val="Times New Roman"/>
      <family val="0"/>
    </font>
    <font>
      <sz val="10"/>
      <name val="Times New Roman Cyr"/>
      <family val="1"/>
    </font>
    <font>
      <b/>
      <i/>
      <sz val="12"/>
      <name val="Times New Roman"/>
      <family val="0"/>
    </font>
    <font>
      <b/>
      <i/>
      <sz val="10"/>
      <name val="Times New Roman"/>
      <family val="0"/>
    </font>
    <font>
      <sz val="10"/>
      <name val="Arial Cyr"/>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ourier New"/>
      <family val="3"/>
    </font>
    <font>
      <b/>
      <sz val="18"/>
      <color indexed="62"/>
      <name val="Cambria"/>
      <family val="2"/>
    </font>
    <font>
      <b/>
      <sz val="11"/>
      <color indexed="10"/>
      <name val="Calibri"/>
      <family val="2"/>
    </font>
    <font>
      <sz val="11"/>
      <color indexed="19"/>
      <name val="Calibri"/>
      <family val="2"/>
    </font>
    <font>
      <b/>
      <sz val="16"/>
      <name val="Times New Roman Cyr"/>
      <family val="1"/>
    </font>
    <font>
      <b/>
      <sz val="16"/>
      <color indexed="10"/>
      <name val="Times New Roman Cyr"/>
      <family val="1"/>
    </font>
    <font>
      <b/>
      <sz val="16"/>
      <name val="Times New Roman"/>
      <family val="1"/>
    </font>
    <font>
      <b/>
      <sz val="16"/>
      <color indexed="10"/>
      <name val="Times New Roman CYR"/>
      <family val="0"/>
    </font>
    <font>
      <b/>
      <sz val="10"/>
      <name val="Times New Roman Cyr"/>
      <family val="1"/>
    </font>
    <font>
      <b/>
      <sz val="12"/>
      <name val="Times New Roman Cyr"/>
      <family val="0"/>
    </font>
    <font>
      <b/>
      <sz val="16"/>
      <name val="Times New Roman CYR"/>
      <family val="0"/>
    </font>
    <font>
      <b/>
      <i/>
      <sz val="16"/>
      <name val="Times New Roman Cyr"/>
      <family val="0"/>
    </font>
    <font>
      <b/>
      <i/>
      <sz val="16"/>
      <color indexed="10"/>
      <name val="Times New Roman Cyr"/>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6"/>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s>
  <cellStyleXfs count="9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5" fillId="0" borderId="0">
      <alignment/>
      <protection/>
    </xf>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9" fillId="5" borderId="1" applyNumberFormat="0" applyAlignment="0" applyProtection="0"/>
    <xf numFmtId="9" fontId="5" fillId="0" borderId="0" applyFont="0" applyFill="0" applyBorder="0" applyAlignment="0" applyProtection="0"/>
    <xf numFmtId="0" fontId="24" fillId="15" borderId="0" applyNumberFormat="0" applyBorder="0" applyAlignment="0" applyProtection="0"/>
    <xf numFmtId="0" fontId="11" fillId="0" borderId="0" applyNumberFormat="0" applyFill="0" applyBorder="0" applyAlignment="0" applyProtection="0"/>
    <xf numFmtId="186" fontId="5" fillId="0" borderId="0" applyFont="0" applyFill="0" applyBorder="0" applyAlignment="0" applyProtection="0"/>
    <xf numFmtId="184" fontId="5" fillId="0" borderId="0" applyFont="0" applyFill="0" applyBorder="0" applyAlignment="0" applyProtection="0"/>
    <xf numFmtId="0" fontId="24" fillId="6" borderId="0" applyNumberFormat="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 fillId="0" borderId="0">
      <alignment/>
      <protection/>
    </xf>
    <xf numFmtId="0" fontId="25" fillId="0" borderId="0">
      <alignment/>
      <protection/>
    </xf>
    <xf numFmtId="0" fontId="5" fillId="0" borderId="0">
      <alignment/>
      <protection/>
    </xf>
    <xf numFmtId="0" fontId="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5" applyNumberFormat="0" applyFill="0" applyAlignment="0" applyProtection="0"/>
    <xf numFmtId="0" fontId="16" fillId="16" borderId="6" applyNumberFormat="0" applyAlignment="0" applyProtection="0"/>
    <xf numFmtId="0" fontId="16" fillId="16" borderId="6" applyNumberFormat="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27" fillId="17" borderId="1" applyNumberFormat="0" applyAlignment="0" applyProtection="0"/>
    <xf numFmtId="0" fontId="5" fillId="0" borderId="0">
      <alignment/>
      <protection/>
    </xf>
    <xf numFmtId="0" fontId="6" fillId="0" borderId="0">
      <alignment/>
      <protection/>
    </xf>
    <xf numFmtId="0" fontId="1" fillId="0" borderId="0">
      <alignment/>
      <protection/>
    </xf>
    <xf numFmtId="0" fontId="19" fillId="0" borderId="0" applyNumberFormat="0" applyFill="0" applyBorder="0" applyAlignment="0" applyProtection="0"/>
    <xf numFmtId="0" fontId="15" fillId="0" borderId="7" applyNumberFormat="0" applyFill="0" applyAlignment="0" applyProtection="0"/>
    <xf numFmtId="0" fontId="20" fillId="18" borderId="0" applyNumberFormat="0" applyBorder="0" applyAlignment="0" applyProtection="0"/>
    <xf numFmtId="0" fontId="1" fillId="4" borderId="8" applyNumberFormat="0" applyFont="0" applyAlignment="0" applyProtection="0"/>
    <xf numFmtId="0" fontId="10" fillId="17" borderId="9" applyNumberFormat="0" applyAlignment="0" applyProtection="0"/>
    <xf numFmtId="0" fontId="22" fillId="0" borderId="10" applyNumberFormat="0" applyFill="0" applyAlignment="0" applyProtection="0"/>
    <xf numFmtId="0" fontId="28" fillId="7" borderId="0" applyNumberFormat="0" applyBorder="0" applyAlignment="0" applyProtection="0"/>
    <xf numFmtId="0" fontId="6" fillId="0" borderId="0">
      <alignment/>
      <protection/>
    </xf>
    <xf numFmtId="0" fontId="23"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187" fontId="5" fillId="0" borderId="0" applyFont="0" applyFill="0" applyBorder="0" applyAlignment="0" applyProtection="0"/>
    <xf numFmtId="185" fontId="5" fillId="0" borderId="0" applyFont="0" applyFill="0" applyBorder="0" applyAlignment="0" applyProtection="0"/>
  </cellStyleXfs>
  <cellXfs count="57">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49" fontId="29"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wrapText="1"/>
      <protection/>
    </xf>
    <xf numFmtId="196" fontId="30" fillId="0" borderId="0" xfId="0" applyNumberFormat="1" applyFont="1" applyFill="1" applyBorder="1" applyAlignment="1" applyProtection="1">
      <alignment vertical="center"/>
      <protection/>
    </xf>
    <xf numFmtId="196" fontId="32" fillId="0" borderId="0" xfId="0" applyNumberFormat="1" applyFont="1" applyFill="1" applyBorder="1" applyAlignment="1" applyProtection="1">
      <alignment vertical="center"/>
      <protection/>
    </xf>
    <xf numFmtId="2"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33"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vertical="center"/>
      <protection/>
    </xf>
    <xf numFmtId="0" fontId="31" fillId="0" borderId="0" xfId="88" applyNumberFormat="1" applyFont="1" applyFill="1" applyBorder="1" applyAlignment="1" applyProtection="1">
      <alignment vertical="center" wrapText="1"/>
      <protection locked="0"/>
    </xf>
    <xf numFmtId="0" fontId="34" fillId="0" borderId="0" xfId="0" applyNumberFormat="1" applyFont="1" applyFill="1" applyBorder="1" applyAlignment="1" applyProtection="1">
      <alignment vertical="top"/>
      <protection/>
    </xf>
    <xf numFmtId="196" fontId="33" fillId="0" borderId="0" xfId="0" applyNumberFormat="1" applyFont="1" applyFill="1" applyBorder="1" applyAlignment="1" applyProtection="1">
      <alignment vertical="top"/>
      <protection/>
    </xf>
    <xf numFmtId="4" fontId="33"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vertical="top"/>
      <protection/>
    </xf>
    <xf numFmtId="0" fontId="31" fillId="0" borderId="11" xfId="0" applyFont="1" applyFill="1" applyBorder="1" applyAlignment="1" applyProtection="1">
      <alignment vertical="center"/>
      <protection locked="0"/>
    </xf>
    <xf numFmtId="0" fontId="29" fillId="0" borderId="12"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vertical="center" wrapText="1"/>
      <protection/>
    </xf>
    <xf numFmtId="4" fontId="29" fillId="0" borderId="12" xfId="0" applyNumberFormat="1" applyFont="1" applyFill="1" applyBorder="1" applyAlignment="1" applyProtection="1">
      <alignment vertical="center"/>
      <protection/>
    </xf>
    <xf numFmtId="196" fontId="30" fillId="0" borderId="12" xfId="0" applyNumberFormat="1" applyFont="1" applyFill="1" applyBorder="1" applyAlignment="1" applyProtection="1">
      <alignment vertical="center"/>
      <protection/>
    </xf>
    <xf numFmtId="197" fontId="29" fillId="0" borderId="12" xfId="0" applyNumberFormat="1" applyFont="1" applyFill="1" applyBorder="1" applyAlignment="1" applyProtection="1">
      <alignment vertical="center"/>
      <protection/>
    </xf>
    <xf numFmtId="4" fontId="29" fillId="0" borderId="13" xfId="0" applyNumberFormat="1" applyFont="1" applyFill="1" applyBorder="1" applyAlignment="1" applyProtection="1">
      <alignment vertical="center"/>
      <protection/>
    </xf>
    <xf numFmtId="0" fontId="29" fillId="0" borderId="12" xfId="0" applyNumberFormat="1" applyFont="1" applyFill="1" applyBorder="1" applyAlignment="1" applyProtection="1">
      <alignment vertical="center" wrapText="1"/>
      <protection/>
    </xf>
    <xf numFmtId="196" fontId="29" fillId="0" borderId="12" xfId="0" applyNumberFormat="1" applyFont="1" applyFill="1" applyBorder="1" applyAlignment="1" applyProtection="1">
      <alignment vertical="center"/>
      <protection/>
    </xf>
    <xf numFmtId="49" fontId="29" fillId="0" borderId="14" xfId="0" applyNumberFormat="1" applyFont="1" applyFill="1" applyBorder="1" applyAlignment="1" applyProtection="1">
      <alignment horizontal="center" vertical="center"/>
      <protection/>
    </xf>
    <xf numFmtId="4" fontId="30" fillId="0" borderId="12" xfId="0" applyNumberFormat="1" applyFont="1" applyFill="1" applyBorder="1" applyAlignment="1" applyProtection="1">
      <alignment vertical="center"/>
      <protection/>
    </xf>
    <xf numFmtId="0" fontId="36" fillId="0" borderId="12" xfId="0" applyNumberFormat="1" applyFont="1" applyFill="1" applyBorder="1" applyAlignment="1" applyProtection="1">
      <alignment vertical="center" wrapText="1"/>
      <protection/>
    </xf>
    <xf numFmtId="0" fontId="31" fillId="0" borderId="12" xfId="80" applyNumberFormat="1" applyFont="1" applyFill="1" applyBorder="1" applyAlignment="1" applyProtection="1">
      <alignment vertical="center" wrapText="1"/>
      <protection/>
    </xf>
    <xf numFmtId="0" fontId="31" fillId="0" borderId="12" xfId="79" applyFont="1" applyFill="1" applyBorder="1" applyAlignment="1">
      <alignment horizontal="justify" vertical="top" wrapText="1"/>
      <protection/>
    </xf>
    <xf numFmtId="4" fontId="35" fillId="0" borderId="12" xfId="0" applyNumberFormat="1" applyFont="1" applyFill="1" applyBorder="1" applyAlignment="1" applyProtection="1">
      <alignment vertical="center"/>
      <protection/>
    </xf>
    <xf numFmtId="196" fontId="32" fillId="0" borderId="12" xfId="0" applyNumberFormat="1" applyFont="1" applyFill="1" applyBorder="1" applyAlignment="1" applyProtection="1">
      <alignment vertical="center"/>
      <protection/>
    </xf>
    <xf numFmtId="197" fontId="35" fillId="0" borderId="12" xfId="0" applyNumberFormat="1" applyFont="1" applyFill="1" applyBorder="1" applyAlignment="1" applyProtection="1">
      <alignment vertical="center"/>
      <protection/>
    </xf>
    <xf numFmtId="4" fontId="35" fillId="0" borderId="13" xfId="0" applyNumberFormat="1" applyFont="1" applyFill="1" applyBorder="1" applyAlignment="1" applyProtection="1">
      <alignment vertical="center"/>
      <protection/>
    </xf>
    <xf numFmtId="49" fontId="36" fillId="0" borderId="14" xfId="0" applyNumberFormat="1" applyFont="1" applyFill="1" applyBorder="1" applyAlignment="1" applyProtection="1">
      <alignment horizontal="center" vertical="center"/>
      <protection/>
    </xf>
    <xf numFmtId="0" fontId="36" fillId="0" borderId="12" xfId="0" applyNumberFormat="1" applyFont="1" applyFill="1" applyBorder="1" applyAlignment="1" applyProtection="1">
      <alignment vertical="center" wrapText="1"/>
      <protection/>
    </xf>
    <xf numFmtId="196" fontId="37" fillId="0" borderId="12" xfId="0" applyNumberFormat="1" applyFont="1" applyFill="1" applyBorder="1" applyAlignment="1" applyProtection="1">
      <alignment vertical="center"/>
      <protection/>
    </xf>
    <xf numFmtId="49" fontId="29" fillId="0" borderId="15" xfId="0" applyNumberFormat="1" applyFont="1" applyFill="1" applyBorder="1" applyAlignment="1" applyProtection="1">
      <alignment horizontal="center" vertical="center"/>
      <protection/>
    </xf>
    <xf numFmtId="0" fontId="29" fillId="0" borderId="16" xfId="0" applyNumberFormat="1" applyFont="1" applyFill="1" applyBorder="1" applyAlignment="1" applyProtection="1">
      <alignment horizontal="center" vertical="center" wrapText="1"/>
      <protection/>
    </xf>
    <xf numFmtId="4" fontId="35" fillId="0" borderId="16" xfId="0" applyNumberFormat="1" applyFont="1" applyFill="1" applyBorder="1" applyAlignment="1" applyProtection="1">
      <alignment vertical="center"/>
      <protection/>
    </xf>
    <xf numFmtId="196" fontId="32" fillId="0" borderId="16" xfId="0" applyNumberFormat="1" applyFont="1" applyFill="1" applyBorder="1" applyAlignment="1" applyProtection="1">
      <alignment vertical="center"/>
      <protection/>
    </xf>
    <xf numFmtId="197" fontId="35" fillId="0" borderId="16" xfId="0" applyNumberFormat="1" applyFont="1" applyFill="1" applyBorder="1" applyAlignment="1" applyProtection="1">
      <alignment vertical="center"/>
      <protection/>
    </xf>
    <xf numFmtId="4" fontId="35" fillId="0" borderId="17" xfId="0" applyNumberFormat="1" applyFont="1" applyFill="1" applyBorder="1" applyAlignment="1" applyProtection="1">
      <alignment vertical="center"/>
      <protection/>
    </xf>
    <xf numFmtId="0" fontId="29"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vertical="top"/>
      <protection/>
    </xf>
    <xf numFmtId="0" fontId="29" fillId="0" borderId="18"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vertical="center"/>
      <protection/>
    </xf>
    <xf numFmtId="0" fontId="31" fillId="0" borderId="19" xfId="0" applyFont="1" applyFill="1" applyBorder="1" applyAlignment="1" applyProtection="1">
      <alignment horizontal="center" vertical="center"/>
      <protection locked="0"/>
    </xf>
    <xf numFmtId="0" fontId="31" fillId="0" borderId="0" xfId="88" applyNumberFormat="1" applyFont="1" applyFill="1" applyBorder="1" applyAlignment="1" applyProtection="1">
      <alignment vertical="center" wrapText="1"/>
      <protection locked="0"/>
    </xf>
    <xf numFmtId="0" fontId="31" fillId="0" borderId="0" xfId="0" applyNumberFormat="1" applyFont="1" applyFill="1" applyBorder="1" applyAlignment="1" applyProtection="1">
      <alignment horizontal="center" vertical="top"/>
      <protection/>
    </xf>
    <xf numFmtId="49" fontId="31" fillId="0" borderId="19" xfId="0" applyNumberFormat="1" applyFont="1" applyFill="1" applyBorder="1" applyAlignment="1" applyProtection="1">
      <alignment horizontal="center" vertical="center" wrapText="1"/>
      <protection locked="0"/>
    </xf>
    <xf numFmtId="0" fontId="29" fillId="0" borderId="19"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cellXfs>
  <cellStyles count="8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meresha_07"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Ввод " xfId="41"/>
    <cellStyle name="Percent" xfId="42"/>
    <cellStyle name="Гарний" xfId="43"/>
    <cellStyle name="Hyperlink" xfId="44"/>
    <cellStyle name="Currency" xfId="45"/>
    <cellStyle name="Currency [0]" xfId="46"/>
    <cellStyle name="Добре" xfId="47"/>
    <cellStyle name="Заголовок 1" xfId="48"/>
    <cellStyle name="Заголовок 2" xfId="49"/>
    <cellStyle name="Заголовок 3" xfId="50"/>
    <cellStyle name="Заголовок 4" xfId="51"/>
    <cellStyle name="Звичайний 10" xfId="52"/>
    <cellStyle name="Звичайний 11" xfId="53"/>
    <cellStyle name="Звичайний 12" xfId="54"/>
    <cellStyle name="Звичайний 13" xfId="55"/>
    <cellStyle name="Звичайний 14" xfId="56"/>
    <cellStyle name="Звичайний 15" xfId="57"/>
    <cellStyle name="Звичайний 16" xfId="58"/>
    <cellStyle name="Звичайний 17" xfId="59"/>
    <cellStyle name="Звичайний 18" xfId="60"/>
    <cellStyle name="Звичайний 19" xfId="61"/>
    <cellStyle name="Звичайний 2" xfId="62"/>
    <cellStyle name="Звичайний 20" xfId="63"/>
    <cellStyle name="Звичайний 3" xfId="64"/>
    <cellStyle name="Звичайний 4" xfId="65"/>
    <cellStyle name="Звичайний 5" xfId="66"/>
    <cellStyle name="Звичайний 6" xfId="67"/>
    <cellStyle name="Звичайний 7" xfId="68"/>
    <cellStyle name="Звичайний 8" xfId="69"/>
    <cellStyle name="Звичайний 9" xfId="70"/>
    <cellStyle name="Зв'язана клітинка" xfId="71"/>
    <cellStyle name="Контрольна клітинка" xfId="72"/>
    <cellStyle name="Контрольная ячейка" xfId="73"/>
    <cellStyle name="Назва" xfId="74"/>
    <cellStyle name="Название" xfId="75"/>
    <cellStyle name="Нейтральний" xfId="76"/>
    <cellStyle name="Обчислення" xfId="77"/>
    <cellStyle name="Обычный 2" xfId="78"/>
    <cellStyle name="Обычный_дод.1" xfId="79"/>
    <cellStyle name="Обычный_Додаток №1" xfId="80"/>
    <cellStyle name="Followed Hyperlink" xfId="81"/>
    <cellStyle name="Підсумок" xfId="82"/>
    <cellStyle name="Поганий" xfId="83"/>
    <cellStyle name="Примітка" xfId="84"/>
    <cellStyle name="Результат" xfId="85"/>
    <cellStyle name="Связанная ячейка" xfId="86"/>
    <cellStyle name="Середній" xfId="87"/>
    <cellStyle name="Стиль 1" xfId="88"/>
    <cellStyle name="Текст попередження" xfId="89"/>
    <cellStyle name="Текст пояснення" xfId="90"/>
    <cellStyle name="Текст предупреждения" xfId="91"/>
    <cellStyle name="Comma" xfId="92"/>
    <cellStyle name="Comma [0]"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1" TargetMode="External" /><Relationship Id="rId3" Type="http://schemas.openxmlformats.org/officeDocument/2006/relationships/hyperlink" Target="_ftn1" TargetMode="External" /><Relationship Id="rId4" Type="http://schemas.openxmlformats.org/officeDocument/2006/relationships/hyperlink" Target="_ftn1" TargetMode="External" /><Relationship Id="rId5" Type="http://schemas.openxmlformats.org/officeDocument/2006/relationships/hyperlink" Target="_ftn1" TargetMode="External" /><Relationship Id="rId6" Type="http://schemas.openxmlformats.org/officeDocument/2006/relationships/hyperlink" Target="_ftn1" TargetMode="External" /><Relationship Id="rId7" Type="http://schemas.openxmlformats.org/officeDocument/2006/relationships/hyperlink" Target="_ftn1" TargetMode="External" /><Relationship Id="rId8" Type="http://schemas.openxmlformats.org/officeDocument/2006/relationships/hyperlink" Target="_ftn1" TargetMode="External" /><Relationship Id="rId9" Type="http://schemas.openxmlformats.org/officeDocument/2006/relationships/hyperlink" Target="_ftn1" TargetMode="External" /><Relationship Id="rId10" Type="http://schemas.openxmlformats.org/officeDocument/2006/relationships/hyperlink" Target="_ftn1" TargetMode="External" /><Relationship Id="rId11" Type="http://schemas.openxmlformats.org/officeDocument/2006/relationships/hyperlink" Target="_ftn1" TargetMode="External" /><Relationship Id="rId12" Type="http://schemas.openxmlformats.org/officeDocument/2006/relationships/hyperlink" Target="_ftn1" TargetMode="External" /><Relationship Id="rId13" Type="http://schemas.openxmlformats.org/officeDocument/2006/relationships/hyperlink" Target="_ftn1"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8"/>
  <sheetViews>
    <sheetView tabSelected="1" zoomScale="70" zoomScaleNormal="70" zoomScalePageLayoutView="0" workbookViewId="0" topLeftCell="A1">
      <pane ySplit="7" topLeftCell="A15" activePane="bottomLeft" state="frozen"/>
      <selection pane="topLeft" activeCell="A1" sqref="A1"/>
      <selection pane="bottomLeft" activeCell="R41" sqref="R41"/>
    </sheetView>
  </sheetViews>
  <sheetFormatPr defaultColWidth="9.140625" defaultRowHeight="12.75"/>
  <cols>
    <col min="1" max="1" width="15.7109375" style="4" customWidth="1"/>
    <col min="2" max="2" width="65.8515625" style="4" customWidth="1"/>
    <col min="3" max="3" width="26.7109375" style="4" customWidth="1"/>
    <col min="4" max="4" width="25.28125" style="4" customWidth="1"/>
    <col min="5" max="5" width="24.8515625" style="4" customWidth="1"/>
    <col min="6" max="6" width="13.8515625" style="4" hidden="1" customWidth="1"/>
    <col min="7" max="7" width="17.140625" style="4" customWidth="1"/>
    <col min="8" max="8" width="24.421875" style="4" customWidth="1"/>
    <col min="9" max="9" width="21.421875" style="4" customWidth="1"/>
    <col min="10" max="10" width="23.7109375" style="4" customWidth="1"/>
    <col min="11" max="11" width="14.28125" style="4" customWidth="1"/>
    <col min="12" max="12" width="25.421875" style="4" customWidth="1"/>
    <col min="13" max="16384" width="9.140625" style="1" customWidth="1"/>
  </cols>
  <sheetData>
    <row r="1" spans="1:12" ht="20.25">
      <c r="A1" s="48"/>
      <c r="B1" s="48"/>
      <c r="C1" s="47" t="s">
        <v>63</v>
      </c>
      <c r="D1" s="47"/>
      <c r="E1" s="47"/>
      <c r="F1" s="47"/>
      <c r="G1" s="47"/>
      <c r="H1" s="47"/>
      <c r="I1" s="47"/>
      <c r="J1" s="47"/>
      <c r="K1" s="47"/>
      <c r="L1" s="47"/>
    </row>
    <row r="2" spans="1:12" ht="20.25">
      <c r="A2" s="48"/>
      <c r="B2" s="48"/>
      <c r="C2" s="47" t="s">
        <v>19</v>
      </c>
      <c r="D2" s="47"/>
      <c r="E2" s="47"/>
      <c r="F2" s="47"/>
      <c r="G2" s="47"/>
      <c r="H2" s="47"/>
      <c r="I2" s="47"/>
      <c r="J2" s="47"/>
      <c r="K2" s="47"/>
      <c r="L2" s="47"/>
    </row>
    <row r="3" spans="1:12" ht="42" customHeight="1">
      <c r="A3" s="48"/>
      <c r="B3" s="48"/>
      <c r="C3" s="47" t="s">
        <v>68</v>
      </c>
      <c r="D3" s="47"/>
      <c r="E3" s="47"/>
      <c r="F3" s="47"/>
      <c r="G3" s="47"/>
      <c r="H3" s="47"/>
      <c r="I3" s="47"/>
      <c r="J3" s="47"/>
      <c r="K3" s="47"/>
      <c r="L3" s="47"/>
    </row>
    <row r="4" spans="1:12" ht="43.5" customHeight="1">
      <c r="A4" s="53" t="s">
        <v>109</v>
      </c>
      <c r="B4" s="53"/>
      <c r="C4" s="53"/>
      <c r="D4" s="53"/>
      <c r="E4" s="53"/>
      <c r="F4" s="53"/>
      <c r="G4" s="53"/>
      <c r="H4" s="53"/>
      <c r="I4" s="53"/>
      <c r="J4" s="53"/>
      <c r="K4" s="53"/>
      <c r="L4" s="53"/>
    </row>
    <row r="5" spans="1:12" ht="21" thickBot="1">
      <c r="A5" s="10" t="s">
        <v>58</v>
      </c>
      <c r="B5" s="10"/>
      <c r="C5" s="10"/>
      <c r="D5" s="10"/>
      <c r="E5" s="10"/>
      <c r="F5" s="10"/>
      <c r="G5" s="10"/>
      <c r="I5" s="17"/>
      <c r="J5" s="10"/>
      <c r="K5" s="12" t="s">
        <v>27</v>
      </c>
      <c r="L5" s="10"/>
    </row>
    <row r="6" spans="1:12" ht="23.25" customHeight="1">
      <c r="A6" s="49" t="s">
        <v>8</v>
      </c>
      <c r="B6" s="55" t="s">
        <v>37</v>
      </c>
      <c r="C6" s="54" t="s">
        <v>60</v>
      </c>
      <c r="D6" s="54"/>
      <c r="E6" s="54"/>
      <c r="F6" s="54"/>
      <c r="G6" s="54"/>
      <c r="H6" s="51" t="s">
        <v>61</v>
      </c>
      <c r="I6" s="51"/>
      <c r="J6" s="51"/>
      <c r="K6" s="51"/>
      <c r="L6" s="18"/>
    </row>
    <row r="7" spans="1:12" ht="119.25" customHeight="1">
      <c r="A7" s="50"/>
      <c r="B7" s="56"/>
      <c r="C7" s="19" t="s">
        <v>97</v>
      </c>
      <c r="D7" s="19" t="s">
        <v>110</v>
      </c>
      <c r="E7" s="19" t="s">
        <v>111</v>
      </c>
      <c r="F7" s="19" t="s">
        <v>28</v>
      </c>
      <c r="G7" s="19" t="s">
        <v>112</v>
      </c>
      <c r="H7" s="19" t="s">
        <v>97</v>
      </c>
      <c r="I7" s="19" t="s">
        <v>110</v>
      </c>
      <c r="J7" s="19" t="s">
        <v>113</v>
      </c>
      <c r="K7" s="19" t="s">
        <v>112</v>
      </c>
      <c r="L7" s="20" t="s">
        <v>114</v>
      </c>
    </row>
    <row r="8" spans="1:12" s="2" customFormat="1" ht="31.5" customHeight="1">
      <c r="A8" s="21">
        <v>10000000</v>
      </c>
      <c r="B8" s="22" t="s">
        <v>9</v>
      </c>
      <c r="C8" s="23">
        <f>SUM(C9,C18,C25,C26,C27,C28)</f>
        <v>1445614174.6999998</v>
      </c>
      <c r="D8" s="23">
        <f>SUM(D9,D18,D25,D26,D27,D28)</f>
        <v>1003094100</v>
      </c>
      <c r="E8" s="23">
        <f>SUM(E9,E15,E18,E25,E26,E27,E28,E16)</f>
        <v>1079548359.26</v>
      </c>
      <c r="F8" s="24">
        <v>91.8</v>
      </c>
      <c r="G8" s="25">
        <f>E8/D8*100</f>
        <v>107.62184318101362</v>
      </c>
      <c r="H8" s="23">
        <v>850000</v>
      </c>
      <c r="I8" s="23">
        <v>516050</v>
      </c>
      <c r="J8" s="23">
        <v>500700</v>
      </c>
      <c r="K8" s="25">
        <f>J8/I8*100</f>
        <v>97.02548202693538</v>
      </c>
      <c r="L8" s="26">
        <f aca="true" t="shared" si="0" ref="L8:L72">SUM(E8,J8)</f>
        <v>1080049059.26</v>
      </c>
    </row>
    <row r="9" spans="1:12" s="3" customFormat="1" ht="45" customHeight="1">
      <c r="A9" s="21">
        <v>11000000</v>
      </c>
      <c r="B9" s="27" t="s">
        <v>22</v>
      </c>
      <c r="C9" s="23">
        <f>SUM(C10:C11)</f>
        <v>892704966.78</v>
      </c>
      <c r="D9" s="23">
        <f>SUM(D10:D11)</f>
        <v>631619250</v>
      </c>
      <c r="E9" s="23">
        <f>SUM(E10:E11)</f>
        <v>663057492</v>
      </c>
      <c r="F9" s="24">
        <v>88.2</v>
      </c>
      <c r="G9" s="25">
        <f aca="true" t="shared" si="1" ref="G9:G72">E9/D9*100</f>
        <v>104.97740402940536</v>
      </c>
      <c r="H9" s="23"/>
      <c r="I9" s="23"/>
      <c r="J9" s="23"/>
      <c r="K9" s="25"/>
      <c r="L9" s="26">
        <f t="shared" si="0"/>
        <v>663057492</v>
      </c>
    </row>
    <row r="10" spans="1:12" ht="31.5" customHeight="1">
      <c r="A10" s="21">
        <v>11010000</v>
      </c>
      <c r="B10" s="22" t="s">
        <v>33</v>
      </c>
      <c r="C10" s="23">
        <v>892204966.78</v>
      </c>
      <c r="D10" s="23">
        <v>631269250</v>
      </c>
      <c r="E10" s="23">
        <v>661848001.57</v>
      </c>
      <c r="F10" s="28">
        <v>106.6</v>
      </c>
      <c r="G10" s="25">
        <v>104.8</v>
      </c>
      <c r="H10" s="23"/>
      <c r="I10" s="23"/>
      <c r="J10" s="23"/>
      <c r="K10" s="25"/>
      <c r="L10" s="26">
        <f t="shared" si="0"/>
        <v>661848001.57</v>
      </c>
    </row>
    <row r="11" spans="1:12" ht="48" customHeight="1">
      <c r="A11" s="21">
        <v>11020000</v>
      </c>
      <c r="B11" s="22" t="s">
        <v>62</v>
      </c>
      <c r="C11" s="23">
        <v>500000</v>
      </c>
      <c r="D11" s="23">
        <v>350000</v>
      </c>
      <c r="E11" s="23">
        <v>1209490.43</v>
      </c>
      <c r="F11" s="28">
        <v>80.7</v>
      </c>
      <c r="G11" s="25">
        <v>345.6</v>
      </c>
      <c r="H11" s="23"/>
      <c r="I11" s="23"/>
      <c r="J11" s="23"/>
      <c r="K11" s="25"/>
      <c r="L11" s="26">
        <f t="shared" si="0"/>
        <v>1209490.43</v>
      </c>
    </row>
    <row r="12" spans="1:12" s="3" customFormat="1" ht="1.5" customHeight="1" hidden="1">
      <c r="A12" s="29" t="s">
        <v>15</v>
      </c>
      <c r="B12" s="27" t="s">
        <v>23</v>
      </c>
      <c r="C12" s="30">
        <f aca="true" t="shared" si="2" ref="C12:J12">SUM(C13:C14)</f>
        <v>0</v>
      </c>
      <c r="D12" s="30"/>
      <c r="E12" s="30">
        <f>SUM(E13:E14)</f>
        <v>0</v>
      </c>
      <c r="F12" s="24">
        <f t="shared" si="2"/>
        <v>103.8</v>
      </c>
      <c r="G12" s="25" t="e">
        <f t="shared" si="1"/>
        <v>#DIV/0!</v>
      </c>
      <c r="H12" s="23">
        <f t="shared" si="2"/>
        <v>0</v>
      </c>
      <c r="I12" s="23"/>
      <c r="J12" s="23">
        <f t="shared" si="2"/>
        <v>0</v>
      </c>
      <c r="K12" s="25"/>
      <c r="L12" s="26">
        <f t="shared" si="0"/>
        <v>0</v>
      </c>
    </row>
    <row r="13" spans="1:12" ht="20.25" hidden="1">
      <c r="A13" s="29" t="s">
        <v>24</v>
      </c>
      <c r="B13" s="27" t="s">
        <v>25</v>
      </c>
      <c r="C13" s="23"/>
      <c r="D13" s="23"/>
      <c r="E13" s="23">
        <v>0</v>
      </c>
      <c r="F13" s="28"/>
      <c r="G13" s="25" t="e">
        <f t="shared" si="1"/>
        <v>#DIV/0!</v>
      </c>
      <c r="H13" s="23"/>
      <c r="I13" s="23"/>
      <c r="J13" s="23"/>
      <c r="K13" s="25"/>
      <c r="L13" s="26">
        <f t="shared" si="0"/>
        <v>0</v>
      </c>
    </row>
    <row r="14" spans="1:12" ht="40.5" hidden="1">
      <c r="A14" s="29" t="s">
        <v>29</v>
      </c>
      <c r="B14" s="27" t="s">
        <v>30</v>
      </c>
      <c r="C14" s="23"/>
      <c r="D14" s="23"/>
      <c r="E14" s="23"/>
      <c r="F14" s="28">
        <v>103.8</v>
      </c>
      <c r="G14" s="25" t="e">
        <f t="shared" si="1"/>
        <v>#DIV/0!</v>
      </c>
      <c r="H14" s="23"/>
      <c r="I14" s="23"/>
      <c r="J14" s="23"/>
      <c r="K14" s="25"/>
      <c r="L14" s="26">
        <f t="shared" si="0"/>
        <v>0</v>
      </c>
    </row>
    <row r="15" spans="1:12" ht="40.5">
      <c r="A15" s="29" t="s">
        <v>105</v>
      </c>
      <c r="B15" s="27" t="s">
        <v>106</v>
      </c>
      <c r="C15" s="23"/>
      <c r="D15" s="23"/>
      <c r="E15" s="23">
        <v>119923.5</v>
      </c>
      <c r="F15" s="28"/>
      <c r="G15" s="25"/>
      <c r="H15" s="23"/>
      <c r="I15" s="23"/>
      <c r="J15" s="23"/>
      <c r="K15" s="25"/>
      <c r="L15" s="26">
        <v>119923.5</v>
      </c>
    </row>
    <row r="16" spans="1:12" ht="40.5">
      <c r="A16" s="29" t="s">
        <v>131</v>
      </c>
      <c r="B16" s="27" t="s">
        <v>132</v>
      </c>
      <c r="C16" s="23"/>
      <c r="D16" s="23"/>
      <c r="E16" s="23">
        <v>2843</v>
      </c>
      <c r="F16" s="28"/>
      <c r="G16" s="25"/>
      <c r="H16" s="23"/>
      <c r="I16" s="23"/>
      <c r="J16" s="23"/>
      <c r="K16" s="25"/>
      <c r="L16" s="26"/>
    </row>
    <row r="17" spans="1:12" ht="40.5">
      <c r="A17" s="29" t="s">
        <v>129</v>
      </c>
      <c r="B17" s="27" t="s">
        <v>130</v>
      </c>
      <c r="C17" s="23"/>
      <c r="D17" s="23"/>
      <c r="E17" s="23">
        <v>2843</v>
      </c>
      <c r="F17" s="28"/>
      <c r="G17" s="25"/>
      <c r="H17" s="23"/>
      <c r="I17" s="23"/>
      <c r="J17" s="23"/>
      <c r="K17" s="25"/>
      <c r="L17" s="26"/>
    </row>
    <row r="18" spans="1:12" ht="24.75" customHeight="1">
      <c r="A18" s="29" t="s">
        <v>87</v>
      </c>
      <c r="B18" s="31" t="s">
        <v>39</v>
      </c>
      <c r="C18" s="23">
        <f>SUM(C19:C24)</f>
        <v>389559207.91999996</v>
      </c>
      <c r="D18" s="23">
        <f>SUM(D19:D24)</f>
        <v>282175650</v>
      </c>
      <c r="E18" s="23">
        <f>SUM(E19:E24)</f>
        <v>306405796.34999996</v>
      </c>
      <c r="F18" s="28">
        <v>168.4</v>
      </c>
      <c r="G18" s="25">
        <f t="shared" si="1"/>
        <v>108.58690193501812</v>
      </c>
      <c r="H18" s="23"/>
      <c r="I18" s="23"/>
      <c r="J18" s="23"/>
      <c r="K18" s="25"/>
      <c r="L18" s="26">
        <f t="shared" si="0"/>
        <v>306405796.34999996</v>
      </c>
    </row>
    <row r="19" spans="1:12" ht="42.75" customHeight="1">
      <c r="A19" s="21" t="s">
        <v>45</v>
      </c>
      <c r="B19" s="27" t="s">
        <v>35</v>
      </c>
      <c r="C19" s="23">
        <v>13810920</v>
      </c>
      <c r="D19" s="23">
        <v>11387400</v>
      </c>
      <c r="E19" s="23">
        <v>15302864.96</v>
      </c>
      <c r="F19" s="28"/>
      <c r="G19" s="25">
        <f t="shared" si="1"/>
        <v>134.38418743523545</v>
      </c>
      <c r="H19" s="23"/>
      <c r="I19" s="23"/>
      <c r="J19" s="23"/>
      <c r="K19" s="25"/>
      <c r="L19" s="26">
        <f t="shared" si="0"/>
        <v>15302864.96</v>
      </c>
    </row>
    <row r="20" spans="1:12" ht="45.75" customHeight="1">
      <c r="A20" s="21" t="s">
        <v>46</v>
      </c>
      <c r="B20" s="27" t="s">
        <v>40</v>
      </c>
      <c r="C20" s="23">
        <v>148023287.92</v>
      </c>
      <c r="D20" s="23">
        <v>105030000</v>
      </c>
      <c r="E20" s="23">
        <v>108105824.95</v>
      </c>
      <c r="F20" s="28"/>
      <c r="G20" s="25">
        <f t="shared" si="1"/>
        <v>102.92852037513092</v>
      </c>
      <c r="H20" s="23"/>
      <c r="I20" s="23"/>
      <c r="J20" s="23"/>
      <c r="K20" s="25"/>
      <c r="L20" s="26">
        <f t="shared" si="0"/>
        <v>108105824.95</v>
      </c>
    </row>
    <row r="21" spans="1:12" ht="26.25" customHeight="1">
      <c r="A21" s="29" t="s">
        <v>43</v>
      </c>
      <c r="B21" s="27" t="s">
        <v>41</v>
      </c>
      <c r="C21" s="23">
        <v>2500000</v>
      </c>
      <c r="D21" s="23">
        <v>1675000</v>
      </c>
      <c r="E21" s="23">
        <v>3108913.38</v>
      </c>
      <c r="F21" s="28"/>
      <c r="G21" s="25">
        <f t="shared" si="1"/>
        <v>185.60676895522388</v>
      </c>
      <c r="H21" s="23"/>
      <c r="I21" s="23"/>
      <c r="J21" s="23"/>
      <c r="K21" s="25"/>
      <c r="L21" s="26">
        <f t="shared" si="0"/>
        <v>3108913.38</v>
      </c>
    </row>
    <row r="22" spans="1:12" ht="43.5" customHeight="1">
      <c r="A22" s="29" t="s">
        <v>107</v>
      </c>
      <c r="B22" s="27" t="s">
        <v>108</v>
      </c>
      <c r="C22" s="23"/>
      <c r="D22" s="23"/>
      <c r="E22" s="23">
        <v>1863.63</v>
      </c>
      <c r="F22" s="28"/>
      <c r="G22" s="25"/>
      <c r="H22" s="23"/>
      <c r="I22" s="23"/>
      <c r="J22" s="23"/>
      <c r="K22" s="25"/>
      <c r="L22" s="26">
        <f t="shared" si="0"/>
        <v>1863.63</v>
      </c>
    </row>
    <row r="23" spans="1:12" ht="49.5" customHeight="1">
      <c r="A23" s="21" t="s">
        <v>44</v>
      </c>
      <c r="B23" s="27" t="s">
        <v>42</v>
      </c>
      <c r="C23" s="23">
        <v>175000</v>
      </c>
      <c r="D23" s="23">
        <v>113250</v>
      </c>
      <c r="E23" s="23">
        <v>174825.54</v>
      </c>
      <c r="F23" s="28"/>
      <c r="G23" s="25">
        <f t="shared" si="1"/>
        <v>154.37133774834436</v>
      </c>
      <c r="H23" s="23"/>
      <c r="I23" s="23"/>
      <c r="J23" s="23"/>
      <c r="K23" s="25"/>
      <c r="L23" s="26">
        <f t="shared" si="0"/>
        <v>174825.54</v>
      </c>
    </row>
    <row r="24" spans="1:12" ht="45" customHeight="1">
      <c r="A24" s="21" t="s">
        <v>47</v>
      </c>
      <c r="B24" s="27" t="s">
        <v>115</v>
      </c>
      <c r="C24" s="23">
        <v>225050000</v>
      </c>
      <c r="D24" s="23">
        <v>163970000</v>
      </c>
      <c r="E24" s="23">
        <v>179711503.89</v>
      </c>
      <c r="F24" s="28"/>
      <c r="G24" s="25">
        <f t="shared" si="1"/>
        <v>109.6002341220955</v>
      </c>
      <c r="H24" s="23"/>
      <c r="I24" s="23"/>
      <c r="J24" s="23"/>
      <c r="K24" s="25"/>
      <c r="L24" s="26">
        <f t="shared" si="0"/>
        <v>179711503.89</v>
      </c>
    </row>
    <row r="25" spans="1:12" ht="62.25" customHeight="1">
      <c r="A25" s="21">
        <v>14040000</v>
      </c>
      <c r="B25" s="32" t="s">
        <v>50</v>
      </c>
      <c r="C25" s="23">
        <v>83250000</v>
      </c>
      <c r="D25" s="23">
        <v>56900000</v>
      </c>
      <c r="E25" s="23">
        <v>58381583.98</v>
      </c>
      <c r="F25" s="28"/>
      <c r="G25" s="25">
        <f t="shared" si="1"/>
        <v>102.60383827768014</v>
      </c>
      <c r="H25" s="23"/>
      <c r="I25" s="23"/>
      <c r="J25" s="23"/>
      <c r="K25" s="25"/>
      <c r="L25" s="26">
        <f t="shared" si="0"/>
        <v>58381583.98</v>
      </c>
    </row>
    <row r="26" spans="1:12" ht="29.25" customHeight="1">
      <c r="A26" s="21">
        <v>14021900</v>
      </c>
      <c r="B26" s="32" t="s">
        <v>64</v>
      </c>
      <c r="C26" s="23">
        <v>16165000</v>
      </c>
      <c r="D26" s="23">
        <v>6160000</v>
      </c>
      <c r="E26" s="23">
        <v>10381551.44</v>
      </c>
      <c r="F26" s="28"/>
      <c r="G26" s="25">
        <f t="shared" si="1"/>
        <v>168.5316792207792</v>
      </c>
      <c r="H26" s="23"/>
      <c r="I26" s="23"/>
      <c r="J26" s="23"/>
      <c r="K26" s="25"/>
      <c r="L26" s="26">
        <f t="shared" si="0"/>
        <v>10381551.44</v>
      </c>
    </row>
    <row r="27" spans="1:12" ht="26.25" customHeight="1">
      <c r="A27" s="21">
        <v>14031900</v>
      </c>
      <c r="B27" s="32" t="s">
        <v>64</v>
      </c>
      <c r="C27" s="23">
        <v>63935000</v>
      </c>
      <c r="D27" s="23">
        <v>26239200</v>
      </c>
      <c r="E27" s="23">
        <v>41199168.99</v>
      </c>
      <c r="F27" s="28"/>
      <c r="G27" s="25">
        <f t="shared" si="1"/>
        <v>157.0138151696698</v>
      </c>
      <c r="H27" s="23"/>
      <c r="I27" s="23"/>
      <c r="J27" s="23"/>
      <c r="K27" s="25"/>
      <c r="L27" s="26">
        <f t="shared" si="0"/>
        <v>41199168.99</v>
      </c>
    </row>
    <row r="28" spans="1:12" ht="29.25" customHeight="1">
      <c r="A28" s="21">
        <v>19010000</v>
      </c>
      <c r="B28" s="32" t="s">
        <v>31</v>
      </c>
      <c r="C28" s="23"/>
      <c r="D28" s="23"/>
      <c r="E28" s="23">
        <v>0</v>
      </c>
      <c r="F28" s="28"/>
      <c r="G28" s="25"/>
      <c r="H28" s="23">
        <v>850000</v>
      </c>
      <c r="I28" s="23">
        <v>516050</v>
      </c>
      <c r="J28" s="23">
        <v>500700</v>
      </c>
      <c r="K28" s="25">
        <f>J28/I28*100</f>
        <v>97.02548202693538</v>
      </c>
      <c r="L28" s="26">
        <f t="shared" si="0"/>
        <v>500700</v>
      </c>
    </row>
    <row r="29" spans="1:12" s="2" customFormat="1" ht="29.25" customHeight="1">
      <c r="A29" s="29" t="s">
        <v>88</v>
      </c>
      <c r="B29" s="22" t="s">
        <v>10</v>
      </c>
      <c r="C29" s="23">
        <f>SUM(C30,C31,C32,C36,,C40)</f>
        <v>65064000</v>
      </c>
      <c r="D29" s="23">
        <f>SUM(D30,D31,D32,D36,,D40)</f>
        <v>49195590</v>
      </c>
      <c r="E29" s="23">
        <f>SUM(E30,E31,E32,E36,,E40)</f>
        <v>51221263.1</v>
      </c>
      <c r="F29" s="23">
        <f>SUM(F30,F31,F32,F36,F39)</f>
        <v>325.6</v>
      </c>
      <c r="G29" s="25">
        <f t="shared" si="1"/>
        <v>104.11759082470604</v>
      </c>
      <c r="H29" s="23">
        <f>SUM(H40)</f>
        <v>149673857.65</v>
      </c>
      <c r="I29" s="23">
        <f>SUM(I40)</f>
        <v>100296130.25</v>
      </c>
      <c r="J29" s="23">
        <f>SUM(J40)</f>
        <v>102194302.63</v>
      </c>
      <c r="K29" s="25">
        <f>J29/I29*100</f>
        <v>101.89256791390513</v>
      </c>
      <c r="L29" s="26">
        <f>SUM(E29,J29)</f>
        <v>153415565.73</v>
      </c>
    </row>
    <row r="30" spans="1:12" ht="92.25" customHeight="1">
      <c r="A30" s="29" t="s">
        <v>1</v>
      </c>
      <c r="B30" s="33" t="s">
        <v>0</v>
      </c>
      <c r="C30" s="23">
        <v>800000</v>
      </c>
      <c r="D30" s="23">
        <v>677500</v>
      </c>
      <c r="E30" s="23">
        <v>807817.79</v>
      </c>
      <c r="F30" s="28">
        <v>31.3</v>
      </c>
      <c r="G30" s="25">
        <f t="shared" si="1"/>
        <v>119.23509815498154</v>
      </c>
      <c r="H30" s="23"/>
      <c r="I30" s="23"/>
      <c r="J30" s="23"/>
      <c r="K30" s="25"/>
      <c r="L30" s="26">
        <f t="shared" si="0"/>
        <v>807817.79</v>
      </c>
    </row>
    <row r="31" spans="1:12" ht="38.25" customHeight="1">
      <c r="A31" s="29" t="s">
        <v>65</v>
      </c>
      <c r="B31" s="33" t="s">
        <v>66</v>
      </c>
      <c r="C31" s="23">
        <v>17500000</v>
      </c>
      <c r="D31" s="23">
        <v>13105000</v>
      </c>
      <c r="E31" s="23">
        <v>10185420.89</v>
      </c>
      <c r="F31" s="28"/>
      <c r="G31" s="25">
        <v>77.72</v>
      </c>
      <c r="H31" s="23"/>
      <c r="I31" s="23"/>
      <c r="J31" s="23"/>
      <c r="K31" s="25"/>
      <c r="L31" s="26">
        <f t="shared" si="0"/>
        <v>10185420.89</v>
      </c>
    </row>
    <row r="32" spans="1:12" ht="41.25" customHeight="1">
      <c r="A32" s="29" t="s">
        <v>89</v>
      </c>
      <c r="B32" s="27" t="s">
        <v>12</v>
      </c>
      <c r="C32" s="23">
        <f>SUM(C33:C34)</f>
        <v>1200000</v>
      </c>
      <c r="D32" s="23">
        <f>SUM(D33:D34)</f>
        <v>889400</v>
      </c>
      <c r="E32" s="23">
        <f>SUM(E33:E35)</f>
        <v>3449781.5900000003</v>
      </c>
      <c r="F32" s="24">
        <v>110.4</v>
      </c>
      <c r="G32" s="25">
        <f>E32/D32*100</f>
        <v>387.87739937036207</v>
      </c>
      <c r="H32" s="23"/>
      <c r="I32" s="23"/>
      <c r="J32" s="23"/>
      <c r="K32" s="25"/>
      <c r="L32" s="26">
        <f>SUM(E32,J32)</f>
        <v>3449781.5900000003</v>
      </c>
    </row>
    <row r="33" spans="1:12" ht="105.75" customHeight="1">
      <c r="A33" s="21" t="s">
        <v>133</v>
      </c>
      <c r="B33" s="27" t="s">
        <v>34</v>
      </c>
      <c r="C33" s="23">
        <v>460000</v>
      </c>
      <c r="D33" s="23">
        <v>287100</v>
      </c>
      <c r="E33" s="23">
        <v>783490.56</v>
      </c>
      <c r="F33" s="28">
        <v>83.8</v>
      </c>
      <c r="G33" s="25">
        <f>E33/D33*100</f>
        <v>272.89814002089867</v>
      </c>
      <c r="H33" s="23"/>
      <c r="I33" s="23"/>
      <c r="J33" s="23"/>
      <c r="K33" s="25"/>
      <c r="L33" s="26">
        <f>SUM(E33,J33)</f>
        <v>783490.56</v>
      </c>
    </row>
    <row r="34" spans="1:12" ht="37.5" customHeight="1">
      <c r="A34" s="29" t="s">
        <v>6</v>
      </c>
      <c r="B34" s="27" t="s">
        <v>67</v>
      </c>
      <c r="C34" s="23">
        <v>740000</v>
      </c>
      <c r="D34" s="23">
        <v>602300</v>
      </c>
      <c r="E34" s="23">
        <v>928040.43</v>
      </c>
      <c r="F34" s="28"/>
      <c r="G34" s="25">
        <f>E34/D34*100</f>
        <v>154.0827544413083</v>
      </c>
      <c r="H34" s="23"/>
      <c r="I34" s="23"/>
      <c r="J34" s="23"/>
      <c r="K34" s="25"/>
      <c r="L34" s="26">
        <f>SUM(E34,J34)</f>
        <v>928040.43</v>
      </c>
    </row>
    <row r="35" spans="1:12" ht="37.5" customHeight="1">
      <c r="A35" s="29" t="s">
        <v>116</v>
      </c>
      <c r="B35" s="27" t="s">
        <v>117</v>
      </c>
      <c r="C35" s="23"/>
      <c r="D35" s="23"/>
      <c r="E35" s="23">
        <v>1738250.6</v>
      </c>
      <c r="F35" s="28"/>
      <c r="G35" s="25"/>
      <c r="H35" s="23"/>
      <c r="I35" s="23"/>
      <c r="J35" s="23"/>
      <c r="K35" s="25"/>
      <c r="L35" s="26">
        <f>SUM(E35,J35)</f>
        <v>1738250.6</v>
      </c>
    </row>
    <row r="36" spans="1:12" s="3" customFormat="1" ht="48.75" customHeight="1">
      <c r="A36" s="29" t="s">
        <v>90</v>
      </c>
      <c r="B36" s="27" t="s">
        <v>11</v>
      </c>
      <c r="C36" s="23">
        <f>SUM(C37:C39)</f>
        <v>38060000</v>
      </c>
      <c r="D36" s="23">
        <f>SUM(D37:D39)</f>
        <v>29083690</v>
      </c>
      <c r="E36" s="23">
        <f>SUM(E37:E39)</f>
        <v>29653977.509999998</v>
      </c>
      <c r="F36" s="24">
        <v>98.9</v>
      </c>
      <c r="G36" s="25">
        <f t="shared" si="1"/>
        <v>101.96084991278616</v>
      </c>
      <c r="H36" s="23"/>
      <c r="I36" s="23"/>
      <c r="J36" s="23"/>
      <c r="K36" s="25"/>
      <c r="L36" s="26">
        <f t="shared" si="0"/>
        <v>29653977.509999998</v>
      </c>
    </row>
    <row r="37" spans="1:12" s="3" customFormat="1" ht="45.75" customHeight="1">
      <c r="A37" s="29" t="s">
        <v>2</v>
      </c>
      <c r="B37" s="27" t="s">
        <v>3</v>
      </c>
      <c r="C37" s="23">
        <v>28500000</v>
      </c>
      <c r="D37" s="23">
        <v>21995300</v>
      </c>
      <c r="E37" s="23">
        <v>21295068.02</v>
      </c>
      <c r="F37" s="24"/>
      <c r="G37" s="25">
        <f t="shared" si="1"/>
        <v>96.81644724100148</v>
      </c>
      <c r="H37" s="23"/>
      <c r="I37" s="23"/>
      <c r="J37" s="23"/>
      <c r="K37" s="25"/>
      <c r="L37" s="26">
        <f t="shared" si="0"/>
        <v>21295068.02</v>
      </c>
    </row>
    <row r="38" spans="1:12" ht="44.25" customHeight="1">
      <c r="A38" s="29" t="s">
        <v>4</v>
      </c>
      <c r="B38" s="27" t="s">
        <v>17</v>
      </c>
      <c r="C38" s="23">
        <v>8560000</v>
      </c>
      <c r="D38" s="23">
        <v>6343000</v>
      </c>
      <c r="E38" s="23">
        <v>7620808</v>
      </c>
      <c r="F38" s="28">
        <v>98.3</v>
      </c>
      <c r="G38" s="25">
        <f t="shared" si="1"/>
        <v>120.14516790162384</v>
      </c>
      <c r="H38" s="23"/>
      <c r="I38" s="23"/>
      <c r="J38" s="23"/>
      <c r="K38" s="25"/>
      <c r="L38" s="26">
        <f t="shared" si="0"/>
        <v>7620808</v>
      </c>
    </row>
    <row r="39" spans="1:12" ht="34.5" customHeight="1">
      <c r="A39" s="29" t="s">
        <v>5</v>
      </c>
      <c r="B39" s="27" t="s">
        <v>20</v>
      </c>
      <c r="C39" s="23">
        <v>1000000</v>
      </c>
      <c r="D39" s="23">
        <v>745390</v>
      </c>
      <c r="E39" s="23">
        <v>738101.49</v>
      </c>
      <c r="F39" s="28">
        <v>85</v>
      </c>
      <c r="G39" s="25">
        <f t="shared" si="1"/>
        <v>99.02218838460402</v>
      </c>
      <c r="H39" s="23"/>
      <c r="I39" s="23"/>
      <c r="J39" s="23"/>
      <c r="K39" s="25"/>
      <c r="L39" s="26">
        <f t="shared" si="0"/>
        <v>738101.49</v>
      </c>
    </row>
    <row r="40" spans="1:12" ht="42" customHeight="1">
      <c r="A40" s="21" t="s">
        <v>134</v>
      </c>
      <c r="B40" s="27" t="s">
        <v>49</v>
      </c>
      <c r="C40" s="23">
        <f>SUM(C41:C43)</f>
        <v>7504000</v>
      </c>
      <c r="D40" s="23">
        <f>SUM(D41:D43)</f>
        <v>5440000</v>
      </c>
      <c r="E40" s="23">
        <f>SUM(E41:E43)</f>
        <v>7124265.32</v>
      </c>
      <c r="F40" s="28">
        <v>585.9</v>
      </c>
      <c r="G40" s="25">
        <f t="shared" si="1"/>
        <v>130.96075955882353</v>
      </c>
      <c r="H40" s="23">
        <f>SUM(H43:H44)</f>
        <v>149673857.65</v>
      </c>
      <c r="I40" s="23">
        <f>SUM(I41:I44)</f>
        <v>100296130.25</v>
      </c>
      <c r="J40" s="23">
        <f>SUM(J41:J44)</f>
        <v>102194302.63</v>
      </c>
      <c r="K40" s="25">
        <f>J40/I40*100</f>
        <v>101.89256791390513</v>
      </c>
      <c r="L40" s="26">
        <f t="shared" si="0"/>
        <v>109318567.94999999</v>
      </c>
    </row>
    <row r="41" spans="1:12" ht="50.25" customHeight="1">
      <c r="A41" s="21">
        <v>21080500.2406</v>
      </c>
      <c r="B41" s="27" t="s">
        <v>13</v>
      </c>
      <c r="C41" s="23">
        <v>7504000</v>
      </c>
      <c r="D41" s="23">
        <v>5440000</v>
      </c>
      <c r="E41" s="23">
        <v>6137089.17</v>
      </c>
      <c r="F41" s="28"/>
      <c r="G41" s="25">
        <f t="shared" si="1"/>
        <v>112.81413915441176</v>
      </c>
      <c r="H41" s="23"/>
      <c r="I41" s="23"/>
      <c r="J41" s="23">
        <v>169402.52</v>
      </c>
      <c r="K41" s="25"/>
      <c r="L41" s="26">
        <f t="shared" si="0"/>
        <v>6306491.6899999995</v>
      </c>
    </row>
    <row r="42" spans="1:12" ht="128.25" customHeight="1">
      <c r="A42" s="21">
        <v>24062200</v>
      </c>
      <c r="B42" s="27" t="s">
        <v>118</v>
      </c>
      <c r="C42" s="23"/>
      <c r="D42" s="23"/>
      <c r="E42" s="23">
        <v>987176.15</v>
      </c>
      <c r="F42" s="28"/>
      <c r="G42" s="25"/>
      <c r="H42" s="23"/>
      <c r="I42" s="23"/>
      <c r="J42" s="23"/>
      <c r="K42" s="25"/>
      <c r="L42" s="26">
        <v>987176.15</v>
      </c>
    </row>
    <row r="43" spans="1:12" ht="45.75" customHeight="1">
      <c r="A43" s="29" t="s">
        <v>7</v>
      </c>
      <c r="B43" s="27" t="s">
        <v>48</v>
      </c>
      <c r="C43" s="23"/>
      <c r="D43" s="23"/>
      <c r="E43" s="23"/>
      <c r="F43" s="28"/>
      <c r="G43" s="25"/>
      <c r="H43" s="23">
        <v>22000000</v>
      </c>
      <c r="I43" s="23">
        <v>15650000</v>
      </c>
      <c r="J43" s="23">
        <v>13502137.23</v>
      </c>
      <c r="K43" s="25">
        <f>J43/I43*100</f>
        <v>86.27563725239617</v>
      </c>
      <c r="L43" s="26">
        <f t="shared" si="0"/>
        <v>13502137.23</v>
      </c>
    </row>
    <row r="44" spans="1:12" ht="55.5" customHeight="1">
      <c r="A44" s="29" t="s">
        <v>91</v>
      </c>
      <c r="B44" s="27" t="s">
        <v>14</v>
      </c>
      <c r="C44" s="23"/>
      <c r="D44" s="23"/>
      <c r="E44" s="23"/>
      <c r="F44" s="28"/>
      <c r="G44" s="25"/>
      <c r="H44" s="23">
        <v>127673857.65</v>
      </c>
      <c r="I44" s="23">
        <v>84646130.25</v>
      </c>
      <c r="J44" s="23">
        <v>88522762.88</v>
      </c>
      <c r="K44" s="25">
        <f>J44/I44*100</f>
        <v>104.57981081775442</v>
      </c>
      <c r="L44" s="26">
        <f t="shared" si="0"/>
        <v>88522762.88</v>
      </c>
    </row>
    <row r="45" spans="1:12" ht="30.75" customHeight="1">
      <c r="A45" s="29" t="s">
        <v>92</v>
      </c>
      <c r="B45" s="27" t="s">
        <v>53</v>
      </c>
      <c r="C45" s="23">
        <f>SUM(C46:C47)</f>
        <v>75000</v>
      </c>
      <c r="D45" s="23">
        <v>56000</v>
      </c>
      <c r="E45" s="23">
        <v>108489.32</v>
      </c>
      <c r="F45" s="28"/>
      <c r="G45" s="25">
        <f t="shared" si="1"/>
        <v>193.73092857142856</v>
      </c>
      <c r="H45" s="23">
        <f>SUM(H47:H48)</f>
        <v>6064200</v>
      </c>
      <c r="I45" s="23">
        <f>SUM(I47:I48)</f>
        <v>5605292</v>
      </c>
      <c r="J45" s="23">
        <f>SUM(J47:J48)</f>
        <v>7744022.23</v>
      </c>
      <c r="K45" s="25">
        <f>J45/I45*100</f>
        <v>138.15555425123262</v>
      </c>
      <c r="L45" s="26">
        <f t="shared" si="0"/>
        <v>7852511.550000001</v>
      </c>
    </row>
    <row r="46" spans="1:12" ht="128.25" customHeight="1">
      <c r="A46" s="29" t="s">
        <v>51</v>
      </c>
      <c r="B46" s="27" t="s">
        <v>52</v>
      </c>
      <c r="C46" s="23">
        <v>75000</v>
      </c>
      <c r="D46" s="23">
        <v>56000</v>
      </c>
      <c r="E46" s="23">
        <v>108489.32</v>
      </c>
      <c r="F46" s="28"/>
      <c r="G46" s="25">
        <f>E46/D46*100</f>
        <v>193.73092857142856</v>
      </c>
      <c r="H46" s="23"/>
      <c r="I46" s="23"/>
      <c r="J46" s="23"/>
      <c r="K46" s="25"/>
      <c r="L46" s="26">
        <f>SUM(E46,J46)</f>
        <v>108489.32</v>
      </c>
    </row>
    <row r="47" spans="1:12" ht="42" customHeight="1">
      <c r="A47" s="29" t="s">
        <v>93</v>
      </c>
      <c r="B47" s="27" t="s">
        <v>16</v>
      </c>
      <c r="C47" s="23"/>
      <c r="D47" s="23"/>
      <c r="E47" s="23"/>
      <c r="F47" s="28"/>
      <c r="G47" s="25"/>
      <c r="H47" s="23">
        <v>1052341</v>
      </c>
      <c r="I47" s="23">
        <v>895000</v>
      </c>
      <c r="J47" s="23">
        <v>83360.7</v>
      </c>
      <c r="K47" s="25">
        <v>9.3</v>
      </c>
      <c r="L47" s="26">
        <f t="shared" si="0"/>
        <v>83360.7</v>
      </c>
    </row>
    <row r="48" spans="1:12" ht="30.75" customHeight="1">
      <c r="A48" s="29" t="s">
        <v>94</v>
      </c>
      <c r="B48" s="27" t="s">
        <v>36</v>
      </c>
      <c r="C48" s="23"/>
      <c r="D48" s="23"/>
      <c r="E48" s="23"/>
      <c r="F48" s="28"/>
      <c r="G48" s="25"/>
      <c r="H48" s="23">
        <v>5011859</v>
      </c>
      <c r="I48" s="23">
        <v>4710292</v>
      </c>
      <c r="J48" s="23">
        <v>7660661.53</v>
      </c>
      <c r="K48" s="25">
        <v>162.6</v>
      </c>
      <c r="L48" s="26">
        <f t="shared" si="0"/>
        <v>7660661.53</v>
      </c>
    </row>
    <row r="49" spans="1:12" ht="42" customHeight="1">
      <c r="A49" s="29" t="s">
        <v>95</v>
      </c>
      <c r="B49" s="27" t="s">
        <v>32</v>
      </c>
      <c r="C49" s="23"/>
      <c r="D49" s="23"/>
      <c r="E49" s="23"/>
      <c r="F49" s="28"/>
      <c r="G49" s="25"/>
      <c r="H49" s="23">
        <v>3507000</v>
      </c>
      <c r="I49" s="23">
        <v>2465000</v>
      </c>
      <c r="J49" s="23">
        <v>2672274.81</v>
      </c>
      <c r="K49" s="25">
        <f>J49/I49*100</f>
        <v>108.40871440162272</v>
      </c>
      <c r="L49" s="26">
        <f t="shared" si="0"/>
        <v>2672274.81</v>
      </c>
    </row>
    <row r="50" spans="1:12" s="2" customFormat="1" ht="39" customHeight="1">
      <c r="A50" s="29"/>
      <c r="B50" s="27" t="s">
        <v>54</v>
      </c>
      <c r="C50" s="34">
        <f>SUM(C8,C29,C45)</f>
        <v>1510753174.6999998</v>
      </c>
      <c r="D50" s="34">
        <f>SUM(D8,D29,D45)</f>
        <v>1052345690</v>
      </c>
      <c r="E50" s="34">
        <f>SUM(E8,E29,E45)</f>
        <v>1130878111.6799998</v>
      </c>
      <c r="F50" s="35">
        <v>92.2</v>
      </c>
      <c r="G50" s="36">
        <f t="shared" si="1"/>
        <v>107.46260686257952</v>
      </c>
      <c r="H50" s="34">
        <f>SUM(H8,H29,H45,H49)</f>
        <v>160095057.65</v>
      </c>
      <c r="I50" s="34">
        <f>SUM(I8,I29,I45,I49)</f>
        <v>108882472.25</v>
      </c>
      <c r="J50" s="34">
        <f>SUM(J8,J29,J45,J49)</f>
        <v>113111299.67</v>
      </c>
      <c r="K50" s="36">
        <f>J50/I50*100</f>
        <v>103.88384588686634</v>
      </c>
      <c r="L50" s="37">
        <f>SUM(E50,J50)</f>
        <v>1243989411.35</v>
      </c>
    </row>
    <row r="51" spans="1:12" s="2" customFormat="1" ht="46.5" customHeight="1">
      <c r="A51" s="29" t="s">
        <v>125</v>
      </c>
      <c r="B51" s="27" t="s">
        <v>82</v>
      </c>
      <c r="C51" s="34">
        <f>SUM(C52,C53)</f>
        <v>1457717532.63</v>
      </c>
      <c r="D51" s="34">
        <f>SUM(D52,D53)</f>
        <v>1075393458.8400002</v>
      </c>
      <c r="E51" s="34">
        <f>SUM(E52,E53)</f>
        <v>1054589059.66</v>
      </c>
      <c r="F51" s="35"/>
      <c r="G51" s="36">
        <v>98.8</v>
      </c>
      <c r="H51" s="34">
        <v>666579</v>
      </c>
      <c r="I51" s="34">
        <v>666579</v>
      </c>
      <c r="J51" s="34">
        <v>666579</v>
      </c>
      <c r="K51" s="36">
        <v>100</v>
      </c>
      <c r="L51" s="37">
        <f>SUM(E51,J51)</f>
        <v>1055255638.66</v>
      </c>
    </row>
    <row r="52" spans="1:12" s="2" customFormat="1" ht="102" customHeight="1">
      <c r="A52" s="29" t="s">
        <v>83</v>
      </c>
      <c r="B52" s="22" t="s">
        <v>84</v>
      </c>
      <c r="C52" s="23">
        <v>12250931</v>
      </c>
      <c r="D52" s="23">
        <v>7796234</v>
      </c>
      <c r="E52" s="23">
        <v>7796234</v>
      </c>
      <c r="F52" s="24"/>
      <c r="G52" s="25">
        <v>100</v>
      </c>
      <c r="H52" s="23"/>
      <c r="I52" s="23"/>
      <c r="J52" s="23"/>
      <c r="K52" s="25"/>
      <c r="L52" s="26">
        <f>SUM(E52,J52)</f>
        <v>7796234</v>
      </c>
    </row>
    <row r="53" spans="1:12" s="2" customFormat="1" ht="49.5" customHeight="1">
      <c r="A53" s="38" t="s">
        <v>104</v>
      </c>
      <c r="B53" s="39" t="s">
        <v>85</v>
      </c>
      <c r="C53" s="23">
        <f>SUM(C54:C58)</f>
        <v>1445466601.63</v>
      </c>
      <c r="D53" s="23">
        <f>SUM(D54:D58)</f>
        <v>1067597224.84</v>
      </c>
      <c r="E53" s="23">
        <f>SUM(E54:E58)</f>
        <v>1046792825.66</v>
      </c>
      <c r="F53" s="40">
        <f>SUM(F59:F71)</f>
        <v>271.2</v>
      </c>
      <c r="G53" s="25">
        <f t="shared" si="1"/>
        <v>98.05128763020923</v>
      </c>
      <c r="H53" s="23">
        <v>666579</v>
      </c>
      <c r="I53" s="23">
        <v>666579</v>
      </c>
      <c r="J53" s="23">
        <v>666579</v>
      </c>
      <c r="K53" s="25">
        <v>100</v>
      </c>
      <c r="L53" s="26">
        <f t="shared" si="0"/>
        <v>1047459404.66</v>
      </c>
    </row>
    <row r="54" spans="1:12" s="2" customFormat="1" ht="44.25" customHeight="1">
      <c r="A54" s="29" t="s">
        <v>56</v>
      </c>
      <c r="B54" s="27" t="s">
        <v>55</v>
      </c>
      <c r="C54" s="23">
        <v>304652500</v>
      </c>
      <c r="D54" s="23">
        <v>233059200</v>
      </c>
      <c r="E54" s="23">
        <v>233059200</v>
      </c>
      <c r="F54" s="24"/>
      <c r="G54" s="25">
        <f t="shared" si="1"/>
        <v>100</v>
      </c>
      <c r="H54" s="23"/>
      <c r="I54" s="23"/>
      <c r="J54" s="23"/>
      <c r="K54" s="25"/>
      <c r="L54" s="26">
        <f t="shared" si="0"/>
        <v>233059200</v>
      </c>
    </row>
    <row r="55" spans="1:12" s="2" customFormat="1" ht="84" customHeight="1">
      <c r="A55" s="29" t="s">
        <v>123</v>
      </c>
      <c r="B55" s="27" t="s">
        <v>124</v>
      </c>
      <c r="C55" s="23">
        <v>8422000</v>
      </c>
      <c r="D55" s="23">
        <v>4243000</v>
      </c>
      <c r="E55" s="23">
        <v>4243000</v>
      </c>
      <c r="F55" s="24"/>
      <c r="G55" s="25">
        <v>100</v>
      </c>
      <c r="H55" s="23"/>
      <c r="I55" s="23"/>
      <c r="J55" s="23"/>
      <c r="K55" s="25"/>
      <c r="L55" s="26">
        <v>4243000</v>
      </c>
    </row>
    <row r="56" spans="1:12" s="2" customFormat="1" ht="50.25" customHeight="1">
      <c r="A56" s="29" t="s">
        <v>135</v>
      </c>
      <c r="B56" s="27" t="s">
        <v>57</v>
      </c>
      <c r="C56" s="23">
        <v>210178300</v>
      </c>
      <c r="D56" s="23">
        <v>166426600</v>
      </c>
      <c r="E56" s="23">
        <v>166426600</v>
      </c>
      <c r="F56" s="24"/>
      <c r="G56" s="25">
        <f t="shared" si="1"/>
        <v>100</v>
      </c>
      <c r="H56" s="23"/>
      <c r="I56" s="23"/>
      <c r="J56" s="23"/>
      <c r="K56" s="25"/>
      <c r="L56" s="26">
        <f t="shared" si="0"/>
        <v>166426600</v>
      </c>
    </row>
    <row r="57" spans="1:12" s="2" customFormat="1" ht="72" customHeight="1">
      <c r="A57" s="29" t="s">
        <v>121</v>
      </c>
      <c r="B57" s="27" t="s">
        <v>122</v>
      </c>
      <c r="C57" s="23">
        <v>27000000</v>
      </c>
      <c r="D57" s="23">
        <v>25000000</v>
      </c>
      <c r="E57" s="23">
        <v>25000000</v>
      </c>
      <c r="F57" s="24"/>
      <c r="G57" s="25">
        <v>100</v>
      </c>
      <c r="H57" s="23"/>
      <c r="I57" s="23"/>
      <c r="J57" s="23"/>
      <c r="K57" s="25"/>
      <c r="L57" s="26">
        <f t="shared" si="0"/>
        <v>25000000</v>
      </c>
    </row>
    <row r="58" spans="1:12" s="2" customFormat="1" ht="44.25" customHeight="1">
      <c r="A58" s="29" t="s">
        <v>71</v>
      </c>
      <c r="B58" s="31" t="s">
        <v>86</v>
      </c>
      <c r="C58" s="23">
        <f>SUM(C60:C71)</f>
        <v>895213801.63</v>
      </c>
      <c r="D58" s="23">
        <f>SUM(D60:D71)</f>
        <v>638868424.84</v>
      </c>
      <c r="E58" s="23">
        <f>SUM(E60:E71)</f>
        <v>618064025.66</v>
      </c>
      <c r="F58" s="24"/>
      <c r="G58" s="25">
        <f t="shared" si="1"/>
        <v>96.74355495261636</v>
      </c>
      <c r="H58" s="23"/>
      <c r="I58" s="23"/>
      <c r="J58" s="23"/>
      <c r="K58" s="25"/>
      <c r="L58" s="26">
        <f t="shared" si="0"/>
        <v>618064025.66</v>
      </c>
    </row>
    <row r="59" spans="1:12" s="2" customFormat="1" ht="2.25" customHeight="1" hidden="1">
      <c r="A59" s="29" t="s">
        <v>26</v>
      </c>
      <c r="B59" s="27" t="s">
        <v>38</v>
      </c>
      <c r="C59" s="23"/>
      <c r="D59" s="23"/>
      <c r="E59" s="23"/>
      <c r="F59" s="24"/>
      <c r="G59" s="25" t="e">
        <f t="shared" si="1"/>
        <v>#DIV/0!</v>
      </c>
      <c r="H59" s="23"/>
      <c r="I59" s="23"/>
      <c r="J59" s="23"/>
      <c r="K59" s="25"/>
      <c r="L59" s="26">
        <f t="shared" si="0"/>
        <v>0</v>
      </c>
    </row>
    <row r="60" spans="1:12" s="2" customFormat="1" ht="199.5" customHeight="1">
      <c r="A60" s="29" t="s">
        <v>69</v>
      </c>
      <c r="B60" s="27" t="s">
        <v>70</v>
      </c>
      <c r="C60" s="23">
        <v>523967300</v>
      </c>
      <c r="D60" s="23">
        <v>367421500.61</v>
      </c>
      <c r="E60" s="23">
        <v>367421500.61</v>
      </c>
      <c r="F60" s="24">
        <v>97.1</v>
      </c>
      <c r="G60" s="25">
        <f t="shared" si="1"/>
        <v>100</v>
      </c>
      <c r="H60" s="23"/>
      <c r="I60" s="23"/>
      <c r="J60" s="23"/>
      <c r="K60" s="25"/>
      <c r="L60" s="26">
        <f t="shared" si="0"/>
        <v>367421500.61</v>
      </c>
    </row>
    <row r="61" spans="1:12" s="2" customFormat="1" ht="131.25" customHeight="1">
      <c r="A61" s="29" t="s">
        <v>72</v>
      </c>
      <c r="B61" s="27" t="s">
        <v>73</v>
      </c>
      <c r="C61" s="23">
        <v>60000</v>
      </c>
      <c r="D61" s="23">
        <v>37852.64</v>
      </c>
      <c r="E61" s="23">
        <v>37852.64</v>
      </c>
      <c r="F61" s="24"/>
      <c r="G61" s="25">
        <f t="shared" si="1"/>
        <v>100</v>
      </c>
      <c r="H61" s="23"/>
      <c r="I61" s="23"/>
      <c r="J61" s="23"/>
      <c r="K61" s="25"/>
      <c r="L61" s="26">
        <f t="shared" si="0"/>
        <v>37852.64</v>
      </c>
    </row>
    <row r="62" spans="1:12" s="2" customFormat="1" ht="294.75" customHeight="1">
      <c r="A62" s="29" t="s">
        <v>74</v>
      </c>
      <c r="B62" s="27" t="s">
        <v>127</v>
      </c>
      <c r="C62" s="23">
        <v>337074520</v>
      </c>
      <c r="D62" s="23">
        <v>244701942</v>
      </c>
      <c r="E62" s="23">
        <v>224040444.55</v>
      </c>
      <c r="F62" s="24">
        <v>43.6</v>
      </c>
      <c r="G62" s="25">
        <f t="shared" si="1"/>
        <v>91.55646363852725</v>
      </c>
      <c r="H62" s="23"/>
      <c r="I62" s="23"/>
      <c r="J62" s="23"/>
      <c r="K62" s="25"/>
      <c r="L62" s="26">
        <f t="shared" si="0"/>
        <v>224040444.55</v>
      </c>
    </row>
    <row r="63" spans="1:12" s="2" customFormat="1" ht="294.75" customHeight="1">
      <c r="A63" s="29" t="s">
        <v>103</v>
      </c>
      <c r="B63" s="27" t="s">
        <v>128</v>
      </c>
      <c r="C63" s="23">
        <v>6864875.63</v>
      </c>
      <c r="D63" s="23">
        <v>4456526.59</v>
      </c>
      <c r="E63" s="23">
        <v>4456526.59</v>
      </c>
      <c r="F63" s="24"/>
      <c r="G63" s="25">
        <f t="shared" si="1"/>
        <v>100</v>
      </c>
      <c r="H63" s="23"/>
      <c r="I63" s="23"/>
      <c r="J63" s="23"/>
      <c r="K63" s="25"/>
      <c r="L63" s="26">
        <f t="shared" si="0"/>
        <v>4456526.59</v>
      </c>
    </row>
    <row r="64" spans="1:12" s="2" customFormat="1" ht="270" customHeight="1">
      <c r="A64" s="29" t="s">
        <v>75</v>
      </c>
      <c r="B64" s="27" t="s">
        <v>76</v>
      </c>
      <c r="C64" s="23">
        <v>851000</v>
      </c>
      <c r="D64" s="23">
        <v>604700</v>
      </c>
      <c r="E64" s="23">
        <v>461798.27</v>
      </c>
      <c r="F64" s="24">
        <v>87.1</v>
      </c>
      <c r="G64" s="25">
        <f t="shared" si="1"/>
        <v>76.36816107160575</v>
      </c>
      <c r="H64" s="23"/>
      <c r="I64" s="23"/>
      <c r="J64" s="23"/>
      <c r="K64" s="25"/>
      <c r="L64" s="26">
        <f t="shared" si="0"/>
        <v>461798.27</v>
      </c>
    </row>
    <row r="65" spans="1:12" s="2" customFormat="1" ht="144" customHeight="1">
      <c r="A65" s="29" t="s">
        <v>119</v>
      </c>
      <c r="B65" s="27" t="s">
        <v>120</v>
      </c>
      <c r="C65" s="23">
        <v>660842</v>
      </c>
      <c r="D65" s="23">
        <v>660842</v>
      </c>
      <c r="E65" s="23">
        <v>660842</v>
      </c>
      <c r="F65" s="24"/>
      <c r="G65" s="25">
        <f t="shared" si="1"/>
        <v>100</v>
      </c>
      <c r="H65" s="23"/>
      <c r="I65" s="23"/>
      <c r="J65" s="23"/>
      <c r="K65" s="25"/>
      <c r="L65" s="26">
        <f t="shared" si="0"/>
        <v>660842</v>
      </c>
    </row>
    <row r="66" spans="1:12" s="2" customFormat="1" ht="75.75" customHeight="1">
      <c r="A66" s="29" t="s">
        <v>98</v>
      </c>
      <c r="B66" s="27" t="s">
        <v>99</v>
      </c>
      <c r="C66" s="23">
        <v>375000</v>
      </c>
      <c r="D66" s="23">
        <v>375000</v>
      </c>
      <c r="E66" s="23">
        <v>375000</v>
      </c>
      <c r="F66" s="24"/>
      <c r="G66" s="25">
        <f t="shared" si="1"/>
        <v>100</v>
      </c>
      <c r="H66" s="23">
        <v>666579</v>
      </c>
      <c r="I66" s="23">
        <v>666579</v>
      </c>
      <c r="J66" s="23">
        <v>666579</v>
      </c>
      <c r="K66" s="25">
        <v>100</v>
      </c>
      <c r="L66" s="26">
        <f t="shared" si="0"/>
        <v>1041579</v>
      </c>
    </row>
    <row r="67" spans="1:12" s="2" customFormat="1" ht="93" customHeight="1">
      <c r="A67" s="29" t="s">
        <v>100</v>
      </c>
      <c r="B67" s="27" t="s">
        <v>126</v>
      </c>
      <c r="C67" s="23">
        <v>2452200</v>
      </c>
      <c r="D67" s="23">
        <v>1870458</v>
      </c>
      <c r="E67" s="23">
        <v>1870458</v>
      </c>
      <c r="F67" s="24"/>
      <c r="G67" s="25">
        <f t="shared" si="1"/>
        <v>100</v>
      </c>
      <c r="H67" s="23"/>
      <c r="I67" s="23"/>
      <c r="J67" s="23"/>
      <c r="K67" s="25"/>
      <c r="L67" s="26">
        <f t="shared" si="0"/>
        <v>1870458</v>
      </c>
    </row>
    <row r="68" spans="1:12" s="2" customFormat="1" ht="107.25" customHeight="1">
      <c r="A68" s="29" t="s">
        <v>101</v>
      </c>
      <c r="B68" s="27" t="s">
        <v>102</v>
      </c>
      <c r="C68" s="23">
        <v>5499838</v>
      </c>
      <c r="D68" s="23">
        <v>4812358</v>
      </c>
      <c r="E68" s="23">
        <v>4812358</v>
      </c>
      <c r="F68" s="24"/>
      <c r="G68" s="25">
        <v>100</v>
      </c>
      <c r="H68" s="23"/>
      <c r="I68" s="23"/>
      <c r="J68" s="23"/>
      <c r="K68" s="25"/>
      <c r="L68" s="26">
        <f t="shared" si="0"/>
        <v>4812358</v>
      </c>
    </row>
    <row r="69" spans="1:12" s="2" customFormat="1" ht="78.75" customHeight="1">
      <c r="A69" s="29" t="s">
        <v>77</v>
      </c>
      <c r="B69" s="27" t="s">
        <v>78</v>
      </c>
      <c r="C69" s="23">
        <v>6595200</v>
      </c>
      <c r="D69" s="23">
        <v>4950270</v>
      </c>
      <c r="E69" s="23">
        <v>4950270</v>
      </c>
      <c r="F69" s="24"/>
      <c r="G69" s="25">
        <f t="shared" si="1"/>
        <v>100</v>
      </c>
      <c r="H69" s="23"/>
      <c r="I69" s="23"/>
      <c r="J69" s="23"/>
      <c r="K69" s="25"/>
      <c r="L69" s="26">
        <f t="shared" si="0"/>
        <v>4950270</v>
      </c>
    </row>
    <row r="70" spans="1:12" s="2" customFormat="1" ht="104.25" customHeight="1">
      <c r="A70" s="29" t="s">
        <v>96</v>
      </c>
      <c r="B70" s="27" t="s">
        <v>79</v>
      </c>
      <c r="C70" s="23">
        <v>6325700</v>
      </c>
      <c r="D70" s="23">
        <v>4580600</v>
      </c>
      <c r="E70" s="23">
        <v>4580600</v>
      </c>
      <c r="F70" s="24"/>
      <c r="G70" s="25">
        <f t="shared" si="1"/>
        <v>100</v>
      </c>
      <c r="H70" s="23"/>
      <c r="I70" s="23"/>
      <c r="J70" s="23"/>
      <c r="K70" s="25"/>
      <c r="L70" s="26">
        <f t="shared" si="0"/>
        <v>4580600</v>
      </c>
    </row>
    <row r="71" spans="1:12" s="2" customFormat="1" ht="30.75" customHeight="1">
      <c r="A71" s="29" t="s">
        <v>80</v>
      </c>
      <c r="B71" s="27" t="s">
        <v>81</v>
      </c>
      <c r="C71" s="23">
        <v>4487326</v>
      </c>
      <c r="D71" s="23">
        <v>4396375</v>
      </c>
      <c r="E71" s="23">
        <v>4396375</v>
      </c>
      <c r="F71" s="24">
        <v>43.4</v>
      </c>
      <c r="G71" s="25">
        <f t="shared" si="1"/>
        <v>100</v>
      </c>
      <c r="H71" s="23"/>
      <c r="I71" s="23"/>
      <c r="J71" s="23"/>
      <c r="K71" s="25"/>
      <c r="L71" s="26">
        <f t="shared" si="0"/>
        <v>4396375</v>
      </c>
    </row>
    <row r="72" spans="1:12" s="2" customFormat="1" ht="34.5" customHeight="1" thickBot="1">
      <c r="A72" s="41"/>
      <c r="B72" s="42" t="s">
        <v>18</v>
      </c>
      <c r="C72" s="43">
        <f>SUM(C50+C51)</f>
        <v>2968470707.33</v>
      </c>
      <c r="D72" s="43">
        <f>SUM(D50+D51)</f>
        <v>2127739148.8400002</v>
      </c>
      <c r="E72" s="43">
        <f>SUM(E50+E51)</f>
        <v>2185467171.3399997</v>
      </c>
      <c r="F72" s="44">
        <v>93.8</v>
      </c>
      <c r="G72" s="45">
        <f t="shared" si="1"/>
        <v>102.71311558709965</v>
      </c>
      <c r="H72" s="43">
        <f>SUM(H50+H53)</f>
        <v>160761636.65</v>
      </c>
      <c r="I72" s="43">
        <f>SUM(I50+I53)</f>
        <v>109549051.25</v>
      </c>
      <c r="J72" s="43">
        <f>SUM(J50+J53)</f>
        <v>113777878.67</v>
      </c>
      <c r="K72" s="45">
        <f>J72/I72*100</f>
        <v>103.86021364105606</v>
      </c>
      <c r="L72" s="46">
        <f t="shared" si="0"/>
        <v>2299245050.0099998</v>
      </c>
    </row>
    <row r="73" spans="1:12" s="2" customFormat="1" ht="20.25">
      <c r="A73" s="5"/>
      <c r="B73" s="6"/>
      <c r="C73" s="8"/>
      <c r="D73" s="8"/>
      <c r="E73" s="8"/>
      <c r="F73" s="8"/>
      <c r="G73" s="9"/>
      <c r="H73" s="8"/>
      <c r="I73" s="8"/>
      <c r="J73" s="8"/>
      <c r="K73" s="9"/>
      <c r="L73" s="8"/>
    </row>
    <row r="74" spans="1:12" s="2" customFormat="1" ht="20.25">
      <c r="A74" s="5"/>
      <c r="B74" s="6"/>
      <c r="C74" s="7"/>
      <c r="D74" s="7"/>
      <c r="E74" s="7"/>
      <c r="F74" s="7"/>
      <c r="G74" s="7"/>
      <c r="H74" s="7"/>
      <c r="I74" s="7"/>
      <c r="J74" s="7"/>
      <c r="K74" s="7"/>
      <c r="L74" s="7"/>
    </row>
    <row r="75" spans="1:12" ht="20.25">
      <c r="A75" s="12"/>
      <c r="B75" s="12"/>
      <c r="C75" s="12" t="s">
        <v>21</v>
      </c>
      <c r="D75" s="12"/>
      <c r="E75" s="12"/>
      <c r="F75" s="12"/>
      <c r="G75" s="12"/>
      <c r="H75" s="12"/>
      <c r="I75" s="12"/>
      <c r="J75" s="12"/>
      <c r="K75" s="12"/>
      <c r="L75" s="12"/>
    </row>
    <row r="76" spans="1:12" ht="23.25" customHeight="1">
      <c r="A76" s="13"/>
      <c r="B76" s="52" t="s">
        <v>59</v>
      </c>
      <c r="C76" s="52"/>
      <c r="D76" s="52"/>
      <c r="E76" s="52"/>
      <c r="F76" s="52"/>
      <c r="G76" s="52"/>
      <c r="H76" s="52"/>
      <c r="I76" s="52"/>
      <c r="J76" s="52"/>
      <c r="K76" s="52"/>
      <c r="L76" s="52"/>
    </row>
    <row r="77" spans="1:12" ht="15.75">
      <c r="A77" s="11"/>
      <c r="B77" s="14"/>
      <c r="C77" s="11"/>
      <c r="D77" s="11"/>
      <c r="E77" s="15"/>
      <c r="F77" s="15"/>
      <c r="G77" s="15"/>
      <c r="H77" s="11"/>
      <c r="I77" s="11"/>
      <c r="J77" s="14"/>
      <c r="K77" s="14"/>
      <c r="L77" s="11"/>
    </row>
    <row r="78" spans="1:12" ht="12.75">
      <c r="A78" s="11"/>
      <c r="B78" s="11"/>
      <c r="C78" s="15"/>
      <c r="D78" s="15"/>
      <c r="E78" s="11"/>
      <c r="F78" s="11"/>
      <c r="G78" s="11"/>
      <c r="H78" s="16"/>
      <c r="I78" s="16"/>
      <c r="J78" s="11"/>
      <c r="K78" s="11"/>
      <c r="L78" s="11"/>
    </row>
  </sheetData>
  <sheetProtection/>
  <mergeCells count="12">
    <mergeCell ref="A6:A7"/>
    <mergeCell ref="H6:K6"/>
    <mergeCell ref="B76:L76"/>
    <mergeCell ref="A4:L4"/>
    <mergeCell ref="C6:G6"/>
    <mergeCell ref="B6:B7"/>
    <mergeCell ref="C1:L1"/>
    <mergeCell ref="C2:L2"/>
    <mergeCell ref="C3:L3"/>
    <mergeCell ref="A1:B1"/>
    <mergeCell ref="A2:B2"/>
    <mergeCell ref="A3:B3"/>
  </mergeCells>
  <hyperlinks>
    <hyperlink ref="B9" r:id="rId1" display="_ftn1"/>
    <hyperlink ref="F9" r:id="rId2" display="_ftn1"/>
    <hyperlink ref="B62" r:id="rId3" display="_ftn1"/>
    <hyperlink ref="B47" r:id="rId4" display="_ftn1"/>
    <hyperlink ref="B48" r:id="rId5" display="_ftn1"/>
    <hyperlink ref="B60" r:id="rId6" display="_ftn1"/>
    <hyperlink ref="B25" r:id="rId7" display="_ftn1"/>
    <hyperlink ref="B71" r:id="rId8" display="_ftn1"/>
    <hyperlink ref="B72" r:id="rId9" display="_ftn1"/>
    <hyperlink ref="B37" r:id="rId10" display="_ftn1"/>
    <hyperlink ref="B36" r:id="rId11" display="_ftn1"/>
    <hyperlink ref="B38" r:id="rId12" display="_ftn1"/>
    <hyperlink ref="B46" r:id="rId13" display="_ftn1"/>
  </hyperlinks>
  <printOptions horizontalCentered="1"/>
  <pageMargins left="0.2362204724409449" right="0.2362204724409449" top="0.39" bottom="0.1968503937007874" header="0.2362204724409449" footer="0.1968503937007874"/>
  <pageSetup fitToHeight="3" horizontalDpi="600" verticalDpi="600" orientation="landscape" paperSize="9" scale="50"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Кикилик Наталія Анатолівна</cp:lastModifiedBy>
  <cp:lastPrinted>2018-11-13T15:19:32Z</cp:lastPrinted>
  <dcterms:created xsi:type="dcterms:W3CDTF">2000-04-12T12:59:51Z</dcterms:created>
  <dcterms:modified xsi:type="dcterms:W3CDTF">2018-11-13T15:40:57Z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