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125" activeTab="0"/>
  </bookViews>
  <sheets>
    <sheet name="2016" sheetId="1" r:id="rId1"/>
  </sheets>
  <definedNames>
    <definedName name="_xlnm.Print_Area" localSheetId="0">'2016'!$A$1:$L$67</definedName>
  </definedNames>
  <calcPr fullCalcOnLoad="1"/>
</workbook>
</file>

<file path=xl/sharedStrings.xml><?xml version="1.0" encoding="utf-8"?>
<sst xmlns="http://schemas.openxmlformats.org/spreadsheetml/2006/main" count="124" uniqueCount="120">
  <si>
    <t>Частина чистого прибутку (доходу)  комунальних унітарних підприємств та їх об"єднань, що вилучається до відповідного місцевого бюджету</t>
  </si>
  <si>
    <t>21010300</t>
  </si>
  <si>
    <t>22012500</t>
  </si>
  <si>
    <t>Плата за надання інших адміністративних послуг</t>
  </si>
  <si>
    <t>22080400</t>
  </si>
  <si>
    <t>22090000</t>
  </si>
  <si>
    <t>21081100</t>
  </si>
  <si>
    <t>2417000</t>
  </si>
  <si>
    <t>Код</t>
  </si>
  <si>
    <t>Податкові надходження</t>
  </si>
  <si>
    <t>Єдиний податок на підприємницьку діяльність</t>
  </si>
  <si>
    <t>Неподаткові надходження</t>
  </si>
  <si>
    <t>Адміністративні збори та платежі, доходи від некомерційного та побічного продажу</t>
  </si>
  <si>
    <t>Надходження від штрафів та фінансових санкцій</t>
  </si>
  <si>
    <t>Інші надходження</t>
  </si>
  <si>
    <t>Власні надходження бюджетних установ і організацій</t>
  </si>
  <si>
    <t>001400</t>
  </si>
  <si>
    <t xml:space="preserve">Надходження коштів від відчуження майна, що знаходиться у комунальній власності </t>
  </si>
  <si>
    <t>Плата за оренду цілісних майнових комплексів та іншого майна</t>
  </si>
  <si>
    <t xml:space="preserve">Всього доходів </t>
  </si>
  <si>
    <t xml:space="preserve">до рішення </t>
  </si>
  <si>
    <t>Державне мито</t>
  </si>
  <si>
    <t xml:space="preserve">   </t>
  </si>
  <si>
    <t>Податки на доходи, податки на прибуток, податки на збільшення ринкової вартості</t>
  </si>
  <si>
    <t>Внутрішні податки на товари та послуги</t>
  </si>
  <si>
    <t>001402</t>
  </si>
  <si>
    <t>Плата за видачу ліцензій та сертифікатів</t>
  </si>
  <si>
    <t>41030700</t>
  </si>
  <si>
    <t>/грн./</t>
  </si>
  <si>
    <t>% виконання до розпису на 1-й квартал 2011р.</t>
  </si>
  <si>
    <t>00220</t>
  </si>
  <si>
    <t xml:space="preserve">Реєстраційний збір за проведення державної реєстрації </t>
  </si>
  <si>
    <t>Екологічний податок</t>
  </si>
  <si>
    <t>Надходження до цільового фонду міської ради</t>
  </si>
  <si>
    <t>Податок на  доходи  фізичних осіб</t>
  </si>
  <si>
    <t xml:space="preserve">Штрафні санкції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</si>
  <si>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Податок на нерухоме майно, відмінне від земельної ділянки</t>
  </si>
  <si>
    <t xml:space="preserve">Надходження від продажу землі </t>
  </si>
  <si>
    <t>Найменування доходів згідно із бюджетною класифікацією (за чотиризначним кодом, у відрахуваннях).</t>
  </si>
  <si>
    <t xml:space="preserve"> -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</si>
  <si>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Місцеві податки і  збори</t>
  </si>
  <si>
    <t xml:space="preserve">Плата за землю </t>
  </si>
  <si>
    <t xml:space="preserve">Транспортний податок </t>
  </si>
  <si>
    <t xml:space="preserve">Туристичний збір </t>
  </si>
  <si>
    <t>18011000</t>
  </si>
  <si>
    <t>18030100-18030200</t>
  </si>
  <si>
    <t>18010100-18010400</t>
  </si>
  <si>
    <t>18010500-18010900</t>
  </si>
  <si>
    <t>18050300-18050400</t>
  </si>
  <si>
    <t xml:space="preserve">Надходження коштів пайової участі у розвитку інфраструктури населеного пункту </t>
  </si>
  <si>
    <t>Інші неподаткові надходження</t>
  </si>
  <si>
    <t xml:space="preserve">Акцизний податок з реалізації суб"єктами господарювання роздрібної торгівлі підакцизних товарів </t>
  </si>
  <si>
    <t>31010200</t>
  </si>
  <si>
    <t xml:space="preserve">Кошти від реалізації безхазяйного майна,знахідок,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</si>
  <si>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 xml:space="preserve">Доходи від операцій з капіталом </t>
  </si>
  <si>
    <t>Разом доходів :</t>
  </si>
  <si>
    <t xml:space="preserve">Освітня субвенція з державного бюджету місцевим бюджетам </t>
  </si>
  <si>
    <t>41034900</t>
  </si>
  <si>
    <t>41033900</t>
  </si>
  <si>
    <t xml:space="preserve">Медична субвенція з державного бюджету місцевим бюджетам </t>
  </si>
  <si>
    <t>21080900 - 21081500</t>
  </si>
  <si>
    <t>24060000-24060300</t>
  </si>
  <si>
    <t xml:space="preserve"> Доходи міського бюджету.</t>
  </si>
  <si>
    <t>Начальник фінансового управління                                                                                                                        С . Ямчук</t>
  </si>
  <si>
    <t>Загальний фонд</t>
  </si>
  <si>
    <t>Спеціальний фонд</t>
  </si>
  <si>
    <t xml:space="preserve">Податок на прибуток підприємств та фінансових установ комунальної власності </t>
  </si>
  <si>
    <t>Додаток 1</t>
  </si>
  <si>
    <t xml:space="preserve">Пальне </t>
  </si>
  <si>
    <t>21050000</t>
  </si>
  <si>
    <t xml:space="preserve">Плата за розміщення тимчасово вільних коштів </t>
  </si>
  <si>
    <t xml:space="preserve">Адміністративні штрафи та інші санкції </t>
  </si>
  <si>
    <t>від "____" _________ 2018 року №_____</t>
  </si>
  <si>
    <t>41050100</t>
  </si>
  <si>
    <t>Субвенція з місцевого бюджету на надання пільг та житлових субсидій населенню на оплату електроенергії, природного газу, послуг тепло-,   на надання пільг та житлових субсидій населенню на оплату електроенергії, природного газу, послуг тепло-, водопостачання і водовідведення , квартирної плати , вивезення побутового сміття та рідких нечистот</t>
  </si>
  <si>
    <t>41050000</t>
  </si>
  <si>
    <t>41050200</t>
  </si>
  <si>
    <t xml:space="preserve">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t>
  </si>
  <si>
    <t>41050300</t>
  </si>
  <si>
    <t>41050700</t>
  </si>
  <si>
    <t xml:space="preserve">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та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  </t>
  </si>
  <si>
    <t xml:space="preserve">  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за рахунок відповідної субвенції з державного бюджету  </t>
  </si>
  <si>
    <t>41051500</t>
  </si>
  <si>
    <t xml:space="preserve">Субвенція з місцевого бюджету на здійснення переданих видатків у сфері охорони здоров"я за рахунок коштів медичної субвенції </t>
  </si>
  <si>
    <t xml:space="preserve">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 </t>
  </si>
  <si>
    <t>41053900</t>
  </si>
  <si>
    <t xml:space="preserve">Інші субвенції з місцевого бюджету </t>
  </si>
  <si>
    <t xml:space="preserve">Офіційні трансферти </t>
  </si>
  <si>
    <t>41040200</t>
  </si>
  <si>
    <t xml:space="preserve">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 </t>
  </si>
  <si>
    <t>Субвенції з Державного та місцевого  бюджетів - всього:</t>
  </si>
  <si>
    <t>Субвенції з місцевих бюджетів іншим місцевим бюджетам, в тому числі:</t>
  </si>
  <si>
    <t>18000000</t>
  </si>
  <si>
    <t>20000000</t>
  </si>
  <si>
    <t>21080000</t>
  </si>
  <si>
    <t>22000000</t>
  </si>
  <si>
    <t>25000000</t>
  </si>
  <si>
    <t>30000000</t>
  </si>
  <si>
    <t>31030000</t>
  </si>
  <si>
    <t>33010000</t>
  </si>
  <si>
    <t>50110000</t>
  </si>
  <si>
    <t>40000000</t>
  </si>
  <si>
    <t>41052000</t>
  </si>
  <si>
    <t>Звіт про виконання загального та спеціального фонду бюджету м.Хмельницького за 1-е півріччя  2018 року</t>
  </si>
  <si>
    <t xml:space="preserve">Уточнений бюджет на 2018 рік </t>
  </si>
  <si>
    <t>План на І-е півріччя 2018 року</t>
  </si>
  <si>
    <t>% виконання до плану на 1-е півріччя 2018р.</t>
  </si>
  <si>
    <t xml:space="preserve">Разом виконання по загальному та спеціальному фондах за 1-е півріччя 2018р. </t>
  </si>
  <si>
    <t>41051100</t>
  </si>
  <si>
    <t xml:space="preserve">Субвенція з місцевого бюджету за рахунок залишку коштів освітньої субвенції, що утворився на початок бюджетного періоду </t>
  </si>
  <si>
    <t>41051200</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</si>
  <si>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бюдждету</t>
  </si>
  <si>
    <t>41051400</t>
  </si>
  <si>
    <t xml:space="preserve">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t>
  </si>
  <si>
    <t>41050400</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</si>
  <si>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 - ІІ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</si>
  <si>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41000000</t>
  </si>
  <si>
    <t xml:space="preserve">Виконано за             1-е півріччя 2018 року </t>
  </si>
  <si>
    <t>Виконано  за 1-е півріччя   2018 року</t>
  </si>
  <si>
    <t>24000000-2500000</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</si>
</sst>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 #,##0_г_р_н_-;_-* &quot;-&quot;_г_р_н_-;_-@_-"/>
    <numFmt numFmtId="194" formatCode="_-* #,##0.00&quot;грн&quot;_-;\-* #,##0.00&quot;грн&quot;_-;_-* &quot;-&quot;??&quot;грн&quot;_-;_-@_-"/>
    <numFmt numFmtId="195" formatCode="_-* #,##0.00_г_р_н_-;\-* #,##0.00_г_р_н_-;_-* &quot;-&quot;??_г_р_н_-;_-@_-"/>
    <numFmt numFmtId="196" formatCode="#,##0.0"/>
    <numFmt numFmtId="197" formatCode="0.0"/>
    <numFmt numFmtId="198" formatCode="[$-422]d\ mmmm\ yyyy&quot; р.&quot;"/>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quot;Так&quot;;&quot;Так&quot;;&quot;Ні&quot;"/>
    <numFmt numFmtId="204" formatCode="&quot;True&quot;;&quot;True&quot;;&quot;False&quot;"/>
    <numFmt numFmtId="205" formatCode="&quot;Увімк&quot;;&quot;Увімк&quot;;&quot;Вимк&quot;"/>
    <numFmt numFmtId="206" formatCode="[$¥€-2]\ ###,000_);[Red]\([$€-2]\ ###,000\)"/>
  </numFmts>
  <fonts count="47">
    <font>
      <sz val="10"/>
      <name val="MS Sans Serif"/>
      <family val="0"/>
    </font>
    <font>
      <sz val="10"/>
      <name val="Times New Roman"/>
      <family val="0"/>
    </font>
    <font>
      <sz val="10"/>
      <name val="Times New Roman Cyr"/>
      <family val="1"/>
    </font>
    <font>
      <b/>
      <i/>
      <sz val="12"/>
      <name val="Times New Roman"/>
      <family val="0"/>
    </font>
    <font>
      <b/>
      <i/>
      <sz val="10"/>
      <name val="Times New Roman"/>
      <family val="0"/>
    </font>
    <font>
      <sz val="12"/>
      <name val="Times New Roman Cyr"/>
      <family val="0"/>
    </font>
    <font>
      <sz val="16"/>
      <name val="Times New Roman"/>
      <family val="0"/>
    </font>
    <font>
      <sz val="16"/>
      <name val="Times New Roman CYR"/>
      <family val="1"/>
    </font>
    <font>
      <sz val="16"/>
      <color indexed="10"/>
      <name val="Times New Roman Cyr"/>
      <family val="1"/>
    </font>
    <font>
      <sz val="10"/>
      <name val="Arial Cyr"/>
      <family val="0"/>
    </font>
    <font>
      <sz val="10"/>
      <name val="Helv"/>
      <family val="0"/>
    </font>
    <font>
      <sz val="11"/>
      <color indexed="8"/>
      <name val="Calibri"/>
      <family val="2"/>
    </font>
    <font>
      <sz val="11"/>
      <color indexed="9"/>
      <name val="Calibri"/>
      <family val="2"/>
    </font>
    <font>
      <sz val="11"/>
      <color indexed="62"/>
      <name val="Calibri"/>
      <family val="2"/>
    </font>
    <font>
      <b/>
      <sz val="11"/>
      <color indexed="63"/>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Courier New"/>
      <family val="3"/>
    </font>
    <font>
      <b/>
      <sz val="18"/>
      <color indexed="62"/>
      <name val="Cambria"/>
      <family val="2"/>
    </font>
    <font>
      <b/>
      <sz val="11"/>
      <color indexed="10"/>
      <name val="Calibri"/>
      <family val="2"/>
    </font>
    <font>
      <sz val="11"/>
      <color indexed="19"/>
      <name val="Calibri"/>
      <family val="2"/>
    </font>
    <font>
      <b/>
      <sz val="16"/>
      <name val="Times New Roman Cyr"/>
      <family val="1"/>
    </font>
    <font>
      <b/>
      <sz val="16"/>
      <color indexed="10"/>
      <name val="Times New Roman Cyr"/>
      <family val="1"/>
    </font>
    <font>
      <sz val="14"/>
      <name val="Times New Roman CYR"/>
      <family val="1"/>
    </font>
    <font>
      <b/>
      <sz val="14"/>
      <name val="Times New Roman"/>
      <family val="1"/>
    </font>
    <font>
      <sz val="14"/>
      <color indexed="10"/>
      <name val="Times New Roman Cyr"/>
      <family val="1"/>
    </font>
    <font>
      <b/>
      <i/>
      <sz val="14"/>
      <name val="Times New Roman Cyr"/>
      <family val="0"/>
    </font>
    <font>
      <sz val="14"/>
      <name val="Times New Roman"/>
      <family val="1"/>
    </font>
    <font>
      <b/>
      <sz val="14"/>
      <name val="Times New Roman Cyr"/>
      <family val="1"/>
    </font>
    <font>
      <b/>
      <sz val="14"/>
      <color indexed="10"/>
      <name val="Times New Roman Cyr"/>
      <family val="1"/>
    </font>
    <font>
      <b/>
      <i/>
      <sz val="14"/>
      <color indexed="10"/>
      <name val="Times New Roman Cyr"/>
      <family val="1"/>
    </font>
    <font>
      <b/>
      <sz val="14"/>
      <name val="Times New Roman CYR"/>
      <family val="0"/>
    </font>
    <font>
      <b/>
      <sz val="16"/>
      <name val="Times New Roman"/>
      <family val="1"/>
    </font>
    <font>
      <b/>
      <sz val="14"/>
      <color indexed="10"/>
      <name val="Times New Roman CYR"/>
      <family val="0"/>
    </font>
    <font>
      <b/>
      <sz val="16"/>
      <color indexed="10"/>
      <name val="Times New Roman CYR"/>
      <family val="0"/>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2"/>
        <bgColor indexed="64"/>
      </patternFill>
    </fill>
    <fill>
      <patternFill patternType="solid">
        <fgColor indexed="55"/>
        <bgColor indexed="64"/>
      </patternFill>
    </fill>
    <fill>
      <patternFill patternType="solid">
        <fgColor indexed="9"/>
        <bgColor indexed="64"/>
      </patternFill>
    </fill>
    <fill>
      <patternFill patternType="solid">
        <fgColor indexed="46"/>
        <bgColor indexed="64"/>
      </patternFill>
    </fill>
  </fills>
  <borders count="2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10"/>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thin"/>
      <right style="thin"/>
      <top style="thin"/>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thin"/>
      <bottom style="medium"/>
    </border>
  </borders>
  <cellStyleXfs count="94">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9" fillId="0" borderId="0">
      <alignment/>
      <protection/>
    </xf>
    <xf numFmtId="0" fontId="12" fillId="11"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3" fillId="7" borderId="1" applyNumberFormat="0" applyAlignment="0" applyProtection="0"/>
    <xf numFmtId="0" fontId="13" fillId="5" borderId="1" applyNumberFormat="0" applyAlignment="0" applyProtection="0"/>
    <xf numFmtId="9" fontId="9" fillId="0" borderId="0" applyFont="0" applyFill="0" applyBorder="0" applyAlignment="0" applyProtection="0"/>
    <xf numFmtId="0" fontId="28" fillId="15" borderId="0" applyNumberFormat="0" applyBorder="0" applyAlignment="0" applyProtection="0"/>
    <xf numFmtId="0" fontId="15" fillId="0" borderId="0" applyNumberFormat="0" applyFill="0" applyBorder="0" applyAlignment="0" applyProtection="0"/>
    <xf numFmtId="186" fontId="9" fillId="0" borderId="0" applyFont="0" applyFill="0" applyBorder="0" applyAlignment="0" applyProtection="0"/>
    <xf numFmtId="184" fontId="9" fillId="0" borderId="0" applyFont="0" applyFill="0" applyBorder="0" applyAlignment="0" applyProtection="0"/>
    <xf numFmtId="0" fontId="28" fillId="6" borderId="0" applyNumberFormat="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9" fillId="0" borderId="0">
      <alignment/>
      <protection/>
    </xf>
    <xf numFmtId="0" fontId="29" fillId="0" borderId="0">
      <alignment/>
      <protection/>
    </xf>
    <xf numFmtId="0" fontId="9" fillId="0" borderId="0">
      <alignment/>
      <protection/>
    </xf>
    <xf numFmtId="0" fontId="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7" fillId="0" borderId="5" applyNumberFormat="0" applyFill="0" applyAlignment="0" applyProtection="0"/>
    <xf numFmtId="0" fontId="20" fillId="16" borderId="6" applyNumberFormat="0" applyAlignment="0" applyProtection="0"/>
    <xf numFmtId="0" fontId="20" fillId="16" borderId="6" applyNumberFormat="0" applyAlignment="0" applyProtection="0"/>
    <xf numFmtId="0" fontId="30" fillId="0" borderId="0" applyNumberFormat="0" applyFill="0" applyBorder="0" applyAlignment="0" applyProtection="0"/>
    <xf numFmtId="0" fontId="21" fillId="0" borderId="0" applyNumberFormat="0" applyFill="0" applyBorder="0" applyAlignment="0" applyProtection="0"/>
    <xf numFmtId="0" fontId="22" fillId="7" borderId="0" applyNumberFormat="0" applyBorder="0" applyAlignment="0" applyProtection="0"/>
    <xf numFmtId="0" fontId="31" fillId="17" borderId="1" applyNumberFormat="0" applyAlignment="0" applyProtection="0"/>
    <xf numFmtId="0" fontId="9" fillId="0" borderId="0">
      <alignment/>
      <protection/>
    </xf>
    <xf numFmtId="0" fontId="10" fillId="0" borderId="0">
      <alignment/>
      <protection/>
    </xf>
    <xf numFmtId="0" fontId="1" fillId="0" borderId="0">
      <alignment/>
      <protection/>
    </xf>
    <xf numFmtId="0" fontId="23" fillId="0" borderId="0" applyNumberFormat="0" applyFill="0" applyBorder="0" applyAlignment="0" applyProtection="0"/>
    <xf numFmtId="0" fontId="19" fillId="0" borderId="7" applyNumberFormat="0" applyFill="0" applyAlignment="0" applyProtection="0"/>
    <xf numFmtId="0" fontId="24" fillId="18" borderId="0" applyNumberFormat="0" applyBorder="0" applyAlignment="0" applyProtection="0"/>
    <xf numFmtId="0" fontId="1" fillId="4" borderId="8" applyNumberFormat="0" applyFont="0" applyAlignment="0" applyProtection="0"/>
    <xf numFmtId="0" fontId="14" fillId="17" borderId="9" applyNumberFormat="0" applyAlignment="0" applyProtection="0"/>
    <xf numFmtId="0" fontId="26" fillId="0" borderId="10" applyNumberFormat="0" applyFill="0" applyAlignment="0" applyProtection="0"/>
    <xf numFmtId="0" fontId="32" fillId="7" borderId="0" applyNumberFormat="0" applyBorder="0" applyAlignment="0" applyProtection="0"/>
    <xf numFmtId="0" fontId="10" fillId="0" borderId="0">
      <alignment/>
      <protection/>
    </xf>
    <xf numFmtId="0" fontId="27" fillId="0" borderId="0" applyNumberFormat="0" applyFill="0" applyBorder="0" applyAlignment="0" applyProtection="0"/>
    <xf numFmtId="0" fontId="25" fillId="0" borderId="0" applyNumberFormat="0" applyFill="0" applyBorder="0" applyAlignment="0" applyProtection="0"/>
    <xf numFmtId="0" fontId="27" fillId="0" borderId="0" applyNumberFormat="0" applyFill="0" applyBorder="0" applyAlignment="0" applyProtection="0"/>
    <xf numFmtId="187" fontId="9" fillId="0" borderId="0" applyFont="0" applyFill="0" applyBorder="0" applyAlignment="0" applyProtection="0"/>
    <xf numFmtId="185" fontId="9" fillId="0" borderId="0" applyFont="0" applyFill="0" applyBorder="0" applyAlignment="0" applyProtection="0"/>
  </cellStyleXfs>
  <cellXfs count="61">
    <xf numFmtId="0" fontId="0" fillId="0" borderId="0" xfId="0" applyNumberFormat="1" applyFont="1" applyFill="1" applyBorder="1" applyAlignment="1" applyProtection="1">
      <alignment vertical="top"/>
      <protection/>
    </xf>
    <xf numFmtId="0" fontId="35" fillId="0" borderId="11" xfId="0" applyNumberFormat="1" applyFont="1" applyFill="1" applyBorder="1" applyAlignment="1" applyProtection="1">
      <alignment horizontal="center" vertical="center" wrapText="1"/>
      <protection/>
    </xf>
    <xf numFmtId="0" fontId="6" fillId="0" borderId="0" xfId="88" applyNumberFormat="1" applyFont="1" applyFill="1" applyBorder="1" applyAlignment="1" applyProtection="1">
      <alignment vertical="center" wrapText="1"/>
      <protection locked="0"/>
    </xf>
    <xf numFmtId="0" fontId="1"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vertical="top"/>
      <protection/>
    </xf>
    <xf numFmtId="0" fontId="7"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top"/>
      <protection/>
    </xf>
    <xf numFmtId="0" fontId="5" fillId="0" borderId="0" xfId="0" applyNumberFormat="1" applyFont="1" applyFill="1" applyBorder="1" applyAlignment="1" applyProtection="1">
      <alignment vertical="top"/>
      <protection/>
    </xf>
    <xf numFmtId="196" fontId="2" fillId="0" borderId="0" xfId="0" applyNumberFormat="1" applyFont="1" applyFill="1" applyBorder="1" applyAlignment="1" applyProtection="1">
      <alignment vertical="top"/>
      <protection/>
    </xf>
    <xf numFmtId="4" fontId="2"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vertical="center"/>
      <protection/>
    </xf>
    <xf numFmtId="49" fontId="33" fillId="0" borderId="0"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vertical="center" wrapText="1"/>
      <protection/>
    </xf>
    <xf numFmtId="196" fontId="34" fillId="0" borderId="0" xfId="0" applyNumberFormat="1" applyFont="1" applyFill="1" applyBorder="1" applyAlignment="1" applyProtection="1">
      <alignment vertical="center"/>
      <protection/>
    </xf>
    <xf numFmtId="196" fontId="8" fillId="0" borderId="0" xfId="0" applyNumberFormat="1" applyFont="1" applyFill="1" applyBorder="1" applyAlignment="1" applyProtection="1">
      <alignment vertical="center"/>
      <protection/>
    </xf>
    <xf numFmtId="0" fontId="36" fillId="0" borderId="12" xfId="0" applyFont="1" applyFill="1" applyBorder="1" applyAlignment="1" applyProtection="1">
      <alignment vertical="center"/>
      <protection locked="0"/>
    </xf>
    <xf numFmtId="0" fontId="35" fillId="0" borderId="13" xfId="0" applyNumberFormat="1" applyFont="1" applyFill="1" applyBorder="1" applyAlignment="1" applyProtection="1">
      <alignment horizontal="center" vertical="center" wrapText="1"/>
      <protection/>
    </xf>
    <xf numFmtId="0" fontId="35" fillId="0" borderId="14" xfId="0" applyNumberFormat="1" applyFont="1" applyFill="1" applyBorder="1" applyAlignment="1" applyProtection="1">
      <alignment horizontal="center" vertical="center" wrapText="1"/>
      <protection/>
    </xf>
    <xf numFmtId="0" fontId="35" fillId="0" borderId="11" xfId="0" applyNumberFormat="1" applyFont="1" applyFill="1" applyBorder="1" applyAlignment="1" applyProtection="1">
      <alignment vertical="center" wrapText="1"/>
      <protection/>
    </xf>
    <xf numFmtId="196" fontId="35" fillId="0" borderId="11" xfId="0" applyNumberFormat="1" applyFont="1" applyFill="1" applyBorder="1" applyAlignment="1" applyProtection="1">
      <alignment vertical="center"/>
      <protection/>
    </xf>
    <xf numFmtId="196" fontId="37" fillId="0" borderId="11" xfId="0" applyNumberFormat="1" applyFont="1" applyFill="1" applyBorder="1" applyAlignment="1" applyProtection="1">
      <alignment vertical="center"/>
      <protection/>
    </xf>
    <xf numFmtId="0" fontId="35" fillId="0" borderId="11" xfId="0" applyNumberFormat="1" applyFont="1" applyFill="1" applyBorder="1" applyAlignment="1" applyProtection="1">
      <alignment vertical="center" wrapText="1"/>
      <protection/>
    </xf>
    <xf numFmtId="49" fontId="35" fillId="0" borderId="14" xfId="0" applyNumberFormat="1" applyFont="1" applyFill="1" applyBorder="1" applyAlignment="1" applyProtection="1">
      <alignment horizontal="center" vertical="center"/>
      <protection/>
    </xf>
    <xf numFmtId="0" fontId="38" fillId="0" borderId="11" xfId="0" applyNumberFormat="1" applyFont="1" applyFill="1" applyBorder="1" applyAlignment="1" applyProtection="1">
      <alignment vertical="center" wrapText="1"/>
      <protection/>
    </xf>
    <xf numFmtId="0" fontId="39" fillId="0" borderId="11" xfId="80" applyNumberFormat="1" applyFont="1" applyFill="1" applyBorder="1" applyAlignment="1" applyProtection="1">
      <alignment vertical="center" wrapText="1"/>
      <protection/>
    </xf>
    <xf numFmtId="0" fontId="39" fillId="0" borderId="11" xfId="79" applyFont="1" applyFill="1" applyBorder="1" applyAlignment="1">
      <alignment horizontal="justify" vertical="top" wrapText="1"/>
      <protection/>
    </xf>
    <xf numFmtId="49" fontId="40" fillId="0" borderId="14" xfId="0" applyNumberFormat="1" applyFont="1" applyFill="1" applyBorder="1" applyAlignment="1" applyProtection="1">
      <alignment horizontal="center" vertical="center"/>
      <protection/>
    </xf>
    <xf numFmtId="0" fontId="40" fillId="0" borderId="11" xfId="0" applyNumberFormat="1" applyFont="1" applyFill="1" applyBorder="1" applyAlignment="1" applyProtection="1">
      <alignment vertical="center" wrapText="1"/>
      <protection/>
    </xf>
    <xf numFmtId="196" fontId="41" fillId="0" borderId="11" xfId="0" applyNumberFormat="1" applyFont="1" applyFill="1" applyBorder="1" applyAlignment="1" applyProtection="1">
      <alignment vertical="center"/>
      <protection/>
    </xf>
    <xf numFmtId="49" fontId="38" fillId="0" borderId="14" xfId="0" applyNumberFormat="1" applyFont="1" applyFill="1" applyBorder="1" applyAlignment="1" applyProtection="1">
      <alignment horizontal="center" vertical="center"/>
      <protection/>
    </xf>
    <xf numFmtId="0" fontId="38" fillId="0" borderId="11" xfId="0" applyNumberFormat="1" applyFont="1" applyFill="1" applyBorder="1" applyAlignment="1" applyProtection="1">
      <alignment vertical="center" wrapText="1"/>
      <protection/>
    </xf>
    <xf numFmtId="196" fontId="42" fillId="0" borderId="11" xfId="0" applyNumberFormat="1" applyFont="1" applyFill="1" applyBorder="1" applyAlignment="1" applyProtection="1">
      <alignment vertical="center"/>
      <protection/>
    </xf>
    <xf numFmtId="49" fontId="40" fillId="0" borderId="15" xfId="0" applyNumberFormat="1" applyFont="1" applyFill="1" applyBorder="1" applyAlignment="1" applyProtection="1">
      <alignment horizontal="center" vertical="center"/>
      <protection/>
    </xf>
    <xf numFmtId="0" fontId="40" fillId="0" borderId="16" xfId="0" applyNumberFormat="1" applyFont="1" applyFill="1" applyBorder="1" applyAlignment="1" applyProtection="1">
      <alignment horizontal="center" vertical="center" wrapText="1"/>
      <protection/>
    </xf>
    <xf numFmtId="0" fontId="43" fillId="0" borderId="11" xfId="0" applyNumberFormat="1" applyFont="1" applyFill="1" applyBorder="1" applyAlignment="1" applyProtection="1">
      <alignment vertical="center" wrapText="1"/>
      <protection/>
    </xf>
    <xf numFmtId="4" fontId="35" fillId="0" borderId="11" xfId="0" applyNumberFormat="1" applyFont="1" applyFill="1" applyBorder="1" applyAlignment="1" applyProtection="1">
      <alignment vertical="center"/>
      <protection/>
    </xf>
    <xf numFmtId="4" fontId="37" fillId="0" borderId="11" xfId="0" applyNumberFormat="1" applyFont="1" applyFill="1" applyBorder="1" applyAlignment="1" applyProtection="1">
      <alignment vertical="center"/>
      <protection/>
    </xf>
    <xf numFmtId="197" fontId="35" fillId="0" borderId="11" xfId="0" applyNumberFormat="1" applyFont="1" applyFill="1" applyBorder="1" applyAlignment="1" applyProtection="1">
      <alignment vertical="center"/>
      <protection/>
    </xf>
    <xf numFmtId="4" fontId="35" fillId="0" borderId="13" xfId="0" applyNumberFormat="1" applyFont="1" applyFill="1" applyBorder="1" applyAlignment="1" applyProtection="1">
      <alignment vertical="center"/>
      <protection/>
    </xf>
    <xf numFmtId="0" fontId="7"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top"/>
      <protection/>
    </xf>
    <xf numFmtId="0" fontId="35" fillId="0" borderId="17" xfId="0" applyNumberFormat="1" applyFont="1" applyFill="1" applyBorder="1" applyAlignment="1" applyProtection="1">
      <alignment horizontal="center" vertical="center"/>
      <protection/>
    </xf>
    <xf numFmtId="0" fontId="35" fillId="0" borderId="14" xfId="0" applyNumberFormat="1" applyFont="1" applyFill="1" applyBorder="1" applyAlignment="1" applyProtection="1">
      <alignment horizontal="center" vertical="center"/>
      <protection/>
    </xf>
    <xf numFmtId="0" fontId="36" fillId="0" borderId="18" xfId="0" applyFont="1" applyFill="1" applyBorder="1" applyAlignment="1" applyProtection="1">
      <alignment horizontal="center" vertical="center"/>
      <protection locked="0"/>
    </xf>
    <xf numFmtId="0" fontId="6" fillId="0" borderId="0" xfId="88" applyNumberFormat="1" applyFont="1" applyFill="1" applyBorder="1" applyAlignment="1" applyProtection="1">
      <alignment vertical="center" wrapText="1"/>
      <protection locked="0"/>
    </xf>
    <xf numFmtId="0" fontId="6" fillId="0" borderId="0" xfId="0" applyNumberFormat="1" applyFont="1" applyFill="1" applyBorder="1" applyAlignment="1" applyProtection="1">
      <alignment horizontal="center" vertical="top"/>
      <protection/>
    </xf>
    <xf numFmtId="49" fontId="36" fillId="0" borderId="18" xfId="0" applyNumberFormat="1" applyFont="1" applyFill="1" applyBorder="1" applyAlignment="1" applyProtection="1">
      <alignment horizontal="center" vertical="center" wrapText="1"/>
      <protection locked="0"/>
    </xf>
    <xf numFmtId="0" fontId="35" fillId="0" borderId="18" xfId="0" applyNumberFormat="1" applyFont="1" applyFill="1" applyBorder="1" applyAlignment="1" applyProtection="1">
      <alignment horizontal="center" vertical="center" wrapText="1"/>
      <protection/>
    </xf>
    <xf numFmtId="0" fontId="35" fillId="0" borderId="11" xfId="0" applyNumberFormat="1" applyFont="1" applyFill="1" applyBorder="1" applyAlignment="1" applyProtection="1">
      <alignment horizontal="center" vertical="center" wrapText="1"/>
      <protection/>
    </xf>
    <xf numFmtId="0" fontId="44" fillId="0" borderId="0" xfId="0" applyNumberFormat="1" applyFont="1" applyFill="1" applyBorder="1" applyAlignment="1" applyProtection="1">
      <alignment horizontal="center" vertical="top"/>
      <protection/>
    </xf>
    <xf numFmtId="4" fontId="43" fillId="0" borderId="16" xfId="0" applyNumberFormat="1" applyFont="1" applyFill="1" applyBorder="1" applyAlignment="1" applyProtection="1">
      <alignment vertical="center"/>
      <protection/>
    </xf>
    <xf numFmtId="196" fontId="45" fillId="0" borderId="16" xfId="0" applyNumberFormat="1" applyFont="1" applyFill="1" applyBorder="1" applyAlignment="1" applyProtection="1">
      <alignment vertical="center"/>
      <protection/>
    </xf>
    <xf numFmtId="197" fontId="43" fillId="0" borderId="16" xfId="0" applyNumberFormat="1" applyFont="1" applyFill="1" applyBorder="1" applyAlignment="1" applyProtection="1">
      <alignment vertical="center"/>
      <protection/>
    </xf>
    <xf numFmtId="4" fontId="43" fillId="0" borderId="19" xfId="0" applyNumberFormat="1" applyFont="1" applyFill="1" applyBorder="1" applyAlignment="1" applyProtection="1">
      <alignment vertical="center"/>
      <protection/>
    </xf>
    <xf numFmtId="196" fontId="46" fillId="0" borderId="0" xfId="0" applyNumberFormat="1" applyFont="1" applyFill="1" applyBorder="1" applyAlignment="1" applyProtection="1">
      <alignment vertical="center"/>
      <protection/>
    </xf>
    <xf numFmtId="2" fontId="46" fillId="0" borderId="0" xfId="0" applyNumberFormat="1" applyFont="1" applyFill="1" applyBorder="1" applyAlignment="1" applyProtection="1">
      <alignment vertical="center"/>
      <protection/>
    </xf>
    <xf numFmtId="4" fontId="43" fillId="0" borderId="11" xfId="0" applyNumberFormat="1" applyFont="1" applyFill="1" applyBorder="1" applyAlignment="1" applyProtection="1">
      <alignment vertical="center"/>
      <protection/>
    </xf>
    <xf numFmtId="196" fontId="45" fillId="0" borderId="11" xfId="0" applyNumberFormat="1" applyFont="1" applyFill="1" applyBorder="1" applyAlignment="1" applyProtection="1">
      <alignment vertical="center"/>
      <protection/>
    </xf>
    <xf numFmtId="197" fontId="43" fillId="0" borderId="11" xfId="0" applyNumberFormat="1" applyFont="1" applyFill="1" applyBorder="1" applyAlignment="1" applyProtection="1">
      <alignment vertical="center"/>
      <protection/>
    </xf>
    <xf numFmtId="4" fontId="43" fillId="0" borderId="13" xfId="0" applyNumberFormat="1" applyFont="1" applyFill="1" applyBorder="1" applyAlignment="1" applyProtection="1">
      <alignment vertical="center"/>
      <protection/>
    </xf>
  </cellXfs>
  <cellStyles count="8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_meresha_07"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Ввод " xfId="41"/>
    <cellStyle name="Percent" xfId="42"/>
    <cellStyle name="Гарний" xfId="43"/>
    <cellStyle name="Hyperlink" xfId="44"/>
    <cellStyle name="Currency" xfId="45"/>
    <cellStyle name="Currency [0]" xfId="46"/>
    <cellStyle name="Добре" xfId="47"/>
    <cellStyle name="Заголовок 1" xfId="48"/>
    <cellStyle name="Заголовок 2" xfId="49"/>
    <cellStyle name="Заголовок 3" xfId="50"/>
    <cellStyle name="Заголовок 4" xfId="51"/>
    <cellStyle name="Звичайний 10" xfId="52"/>
    <cellStyle name="Звичайний 11" xfId="53"/>
    <cellStyle name="Звичайний 12" xfId="54"/>
    <cellStyle name="Звичайний 13" xfId="55"/>
    <cellStyle name="Звичайний 14" xfId="56"/>
    <cellStyle name="Звичайний 15" xfId="57"/>
    <cellStyle name="Звичайний 16" xfId="58"/>
    <cellStyle name="Звичайний 17" xfId="59"/>
    <cellStyle name="Звичайний 18" xfId="60"/>
    <cellStyle name="Звичайний 19" xfId="61"/>
    <cellStyle name="Звичайний 2" xfId="62"/>
    <cellStyle name="Звичайний 20" xfId="63"/>
    <cellStyle name="Звичайний 3" xfId="64"/>
    <cellStyle name="Звичайний 4" xfId="65"/>
    <cellStyle name="Звичайний 5" xfId="66"/>
    <cellStyle name="Звичайний 6" xfId="67"/>
    <cellStyle name="Звичайний 7" xfId="68"/>
    <cellStyle name="Звичайний 8" xfId="69"/>
    <cellStyle name="Звичайний 9" xfId="70"/>
    <cellStyle name="Зв'язана клітинка" xfId="71"/>
    <cellStyle name="Контрольна клітинка" xfId="72"/>
    <cellStyle name="Контрольная ячейка" xfId="73"/>
    <cellStyle name="Назва" xfId="74"/>
    <cellStyle name="Название" xfId="75"/>
    <cellStyle name="Нейтральний" xfId="76"/>
    <cellStyle name="Обчислення" xfId="77"/>
    <cellStyle name="Обычный 2" xfId="78"/>
    <cellStyle name="Обычный_дод.1" xfId="79"/>
    <cellStyle name="Обычный_Додаток №1" xfId="80"/>
    <cellStyle name="Followed Hyperlink" xfId="81"/>
    <cellStyle name="Підсумок" xfId="82"/>
    <cellStyle name="Поганий" xfId="83"/>
    <cellStyle name="Примітка" xfId="84"/>
    <cellStyle name="Результат" xfId="85"/>
    <cellStyle name="Связанная ячейка" xfId="86"/>
    <cellStyle name="Середній" xfId="87"/>
    <cellStyle name="Стиль 1" xfId="88"/>
    <cellStyle name="Текст попередження" xfId="89"/>
    <cellStyle name="Текст пояснення" xfId="90"/>
    <cellStyle name="Текст предупреждения" xfId="91"/>
    <cellStyle name="Comma" xfId="92"/>
    <cellStyle name="Comma [0]"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hyperlink" Target="_ftn1" TargetMode="External" /><Relationship Id="rId3" Type="http://schemas.openxmlformats.org/officeDocument/2006/relationships/hyperlink" Target="_ftn1" TargetMode="External" /><Relationship Id="rId4" Type="http://schemas.openxmlformats.org/officeDocument/2006/relationships/hyperlink" Target="_ftn1" TargetMode="External" /><Relationship Id="rId5" Type="http://schemas.openxmlformats.org/officeDocument/2006/relationships/hyperlink" Target="_ftn1" TargetMode="External" /><Relationship Id="rId6" Type="http://schemas.openxmlformats.org/officeDocument/2006/relationships/hyperlink" Target="_ftn1" TargetMode="External" /><Relationship Id="rId7" Type="http://schemas.openxmlformats.org/officeDocument/2006/relationships/hyperlink" Target="_ftn1" TargetMode="External" /><Relationship Id="rId8" Type="http://schemas.openxmlformats.org/officeDocument/2006/relationships/hyperlink" Target="_ftn1" TargetMode="External" /><Relationship Id="rId9" Type="http://schemas.openxmlformats.org/officeDocument/2006/relationships/hyperlink" Target="_ftn1" TargetMode="External" /><Relationship Id="rId10" Type="http://schemas.openxmlformats.org/officeDocument/2006/relationships/hyperlink" Target="_ftn1" TargetMode="External" /><Relationship Id="rId11" Type="http://schemas.openxmlformats.org/officeDocument/2006/relationships/hyperlink" Target="_ftn1" TargetMode="External" /><Relationship Id="rId12" Type="http://schemas.openxmlformats.org/officeDocument/2006/relationships/hyperlink" Target="_ftn1" TargetMode="External" /><Relationship Id="rId13" Type="http://schemas.openxmlformats.org/officeDocument/2006/relationships/hyperlink" Target="_ftn1" TargetMode="External" /><Relationship Id="rId1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69"/>
  <sheetViews>
    <sheetView tabSelected="1" zoomScale="70" zoomScaleNormal="70" zoomScalePageLayoutView="0" workbookViewId="0" topLeftCell="A1">
      <pane ySplit="7" topLeftCell="A47" activePane="bottomLeft" state="frozen"/>
      <selection pane="topLeft" activeCell="A1" sqref="A1"/>
      <selection pane="bottomLeft" activeCell="P47" sqref="P47"/>
    </sheetView>
  </sheetViews>
  <sheetFormatPr defaultColWidth="9.140625" defaultRowHeight="12.75"/>
  <cols>
    <col min="1" max="1" width="11.57421875" style="7" customWidth="1"/>
    <col min="2" max="2" width="72.140625" style="7" customWidth="1"/>
    <col min="3" max="3" width="23.421875" style="7" customWidth="1"/>
    <col min="4" max="4" width="21.57421875" style="7" customWidth="1"/>
    <col min="5" max="5" width="20.57421875" style="7" customWidth="1"/>
    <col min="6" max="6" width="6.28125" style="7" hidden="1" customWidth="1"/>
    <col min="7" max="7" width="15.57421875" style="7" customWidth="1"/>
    <col min="8" max="8" width="19.00390625" style="7" customWidth="1"/>
    <col min="9" max="9" width="18.7109375" style="7" customWidth="1"/>
    <col min="10" max="10" width="17.8515625" style="7" customWidth="1"/>
    <col min="11" max="11" width="14.28125" style="7" customWidth="1"/>
    <col min="12" max="12" width="22.00390625" style="7" customWidth="1"/>
    <col min="13" max="16384" width="9.140625" style="3" customWidth="1"/>
  </cols>
  <sheetData>
    <row r="1" spans="1:12" ht="20.25">
      <c r="A1" s="41"/>
      <c r="B1" s="41"/>
      <c r="C1" s="40" t="s">
        <v>67</v>
      </c>
      <c r="D1" s="40"/>
      <c r="E1" s="40"/>
      <c r="F1" s="40"/>
      <c r="G1" s="40"/>
      <c r="H1" s="40"/>
      <c r="I1" s="40"/>
      <c r="J1" s="40"/>
      <c r="K1" s="40"/>
      <c r="L1" s="40"/>
    </row>
    <row r="2" spans="1:12" ht="20.25">
      <c r="A2" s="41"/>
      <c r="B2" s="41"/>
      <c r="C2" s="40" t="s">
        <v>20</v>
      </c>
      <c r="D2" s="40"/>
      <c r="E2" s="40"/>
      <c r="F2" s="40"/>
      <c r="G2" s="40"/>
      <c r="H2" s="40"/>
      <c r="I2" s="40"/>
      <c r="J2" s="40"/>
      <c r="K2" s="40"/>
      <c r="L2" s="40"/>
    </row>
    <row r="3" spans="1:12" ht="42" customHeight="1">
      <c r="A3" s="41"/>
      <c r="B3" s="41"/>
      <c r="C3" s="40" t="s">
        <v>72</v>
      </c>
      <c r="D3" s="40"/>
      <c r="E3" s="40"/>
      <c r="F3" s="40"/>
      <c r="G3" s="40"/>
      <c r="H3" s="40"/>
      <c r="I3" s="40"/>
      <c r="J3" s="40"/>
      <c r="K3" s="40"/>
      <c r="L3" s="40"/>
    </row>
    <row r="4" spans="1:12" ht="43.5" customHeight="1">
      <c r="A4" s="50" t="s">
        <v>103</v>
      </c>
      <c r="B4" s="46"/>
      <c r="C4" s="46"/>
      <c r="D4" s="46"/>
      <c r="E4" s="46"/>
      <c r="F4" s="46"/>
      <c r="G4" s="46"/>
      <c r="H4" s="46"/>
      <c r="I4" s="46"/>
      <c r="J4" s="46"/>
      <c r="K4" s="46"/>
      <c r="L4" s="46"/>
    </row>
    <row r="5" spans="1:12" ht="21" thickBot="1">
      <c r="A5" s="11" t="s">
        <v>62</v>
      </c>
      <c r="B5" s="11"/>
      <c r="C5" s="11"/>
      <c r="D5" s="11"/>
      <c r="E5" s="11"/>
      <c r="F5" s="11"/>
      <c r="G5" s="11"/>
      <c r="I5" s="11"/>
      <c r="J5" s="11"/>
      <c r="K5" s="6" t="s">
        <v>28</v>
      </c>
      <c r="L5" s="11"/>
    </row>
    <row r="6" spans="1:12" ht="23.25" customHeight="1">
      <c r="A6" s="42" t="s">
        <v>8</v>
      </c>
      <c r="B6" s="48" t="s">
        <v>38</v>
      </c>
      <c r="C6" s="47" t="s">
        <v>64</v>
      </c>
      <c r="D6" s="47"/>
      <c r="E6" s="47"/>
      <c r="F6" s="47"/>
      <c r="G6" s="47"/>
      <c r="H6" s="44" t="s">
        <v>65</v>
      </c>
      <c r="I6" s="44"/>
      <c r="J6" s="44"/>
      <c r="K6" s="44"/>
      <c r="L6" s="16"/>
    </row>
    <row r="7" spans="1:12" ht="119.25" customHeight="1">
      <c r="A7" s="43"/>
      <c r="B7" s="49"/>
      <c r="C7" s="1" t="s">
        <v>104</v>
      </c>
      <c r="D7" s="1" t="s">
        <v>105</v>
      </c>
      <c r="E7" s="1" t="s">
        <v>118</v>
      </c>
      <c r="F7" s="1" t="s">
        <v>29</v>
      </c>
      <c r="G7" s="1" t="s">
        <v>106</v>
      </c>
      <c r="H7" s="1" t="s">
        <v>104</v>
      </c>
      <c r="I7" s="1" t="s">
        <v>105</v>
      </c>
      <c r="J7" s="1" t="s">
        <v>117</v>
      </c>
      <c r="K7" s="1" t="s">
        <v>106</v>
      </c>
      <c r="L7" s="17" t="s">
        <v>107</v>
      </c>
    </row>
    <row r="8" spans="1:12" s="4" customFormat="1" ht="31.5" customHeight="1">
      <c r="A8" s="18">
        <v>10000000</v>
      </c>
      <c r="B8" s="19" t="s">
        <v>9</v>
      </c>
      <c r="C8" s="36">
        <f>SUM(C9,C15,C21,C22,C23,C24)</f>
        <v>1445614174.6999998</v>
      </c>
      <c r="D8" s="36">
        <f>SUM(D9,D15,D21,D22,D23,D24)</f>
        <v>693461135</v>
      </c>
      <c r="E8" s="36">
        <f>SUM(E9,E15,E21,E22,E23,E24)</f>
        <v>706491123.56</v>
      </c>
      <c r="F8" s="21">
        <v>91.8</v>
      </c>
      <c r="G8" s="38">
        <f>E8/D8*100</f>
        <v>101.87897892215689</v>
      </c>
      <c r="H8" s="36">
        <v>850000</v>
      </c>
      <c r="I8" s="36">
        <v>295050</v>
      </c>
      <c r="J8" s="36">
        <v>333762.26</v>
      </c>
      <c r="K8" s="38">
        <f>J8/I8*100</f>
        <v>113.12057617352991</v>
      </c>
      <c r="L8" s="39">
        <f aca="true" t="shared" si="0" ref="L8:L63">SUM(E8,J8)</f>
        <v>706824885.8199999</v>
      </c>
    </row>
    <row r="9" spans="1:12" s="5" customFormat="1" ht="45" customHeight="1">
      <c r="A9" s="18">
        <v>11000000</v>
      </c>
      <c r="B9" s="22" t="s">
        <v>23</v>
      </c>
      <c r="C9" s="36">
        <f>SUM(C10:C11)</f>
        <v>892704966.78</v>
      </c>
      <c r="D9" s="36">
        <f>SUM(D10:D11)</f>
        <v>429449335</v>
      </c>
      <c r="E9" s="36">
        <f>SUM(E10:E11)</f>
        <v>435553971.4</v>
      </c>
      <c r="F9" s="21">
        <v>88.2</v>
      </c>
      <c r="G9" s="38">
        <f aca="true" t="shared" si="1" ref="G9:G63">E9/D9*100</f>
        <v>101.42150328396713</v>
      </c>
      <c r="H9" s="36"/>
      <c r="I9" s="36"/>
      <c r="J9" s="36"/>
      <c r="K9" s="38"/>
      <c r="L9" s="39">
        <f t="shared" si="0"/>
        <v>435553971.4</v>
      </c>
    </row>
    <row r="10" spans="1:12" ht="31.5" customHeight="1">
      <c r="A10" s="18">
        <v>11010000</v>
      </c>
      <c r="B10" s="19" t="s">
        <v>34</v>
      </c>
      <c r="C10" s="36">
        <v>892204966.78</v>
      </c>
      <c r="D10" s="36">
        <v>429244335</v>
      </c>
      <c r="E10" s="36">
        <v>434458543.52</v>
      </c>
      <c r="F10" s="20">
        <v>106.6</v>
      </c>
      <c r="G10" s="38">
        <v>101.2</v>
      </c>
      <c r="H10" s="36"/>
      <c r="I10" s="36"/>
      <c r="J10" s="36"/>
      <c r="K10" s="38"/>
      <c r="L10" s="39">
        <f t="shared" si="0"/>
        <v>434458543.52</v>
      </c>
    </row>
    <row r="11" spans="1:12" ht="48" customHeight="1">
      <c r="A11" s="18">
        <v>11020000</v>
      </c>
      <c r="B11" s="19" t="s">
        <v>66</v>
      </c>
      <c r="C11" s="36">
        <v>500000</v>
      </c>
      <c r="D11" s="36">
        <v>205000</v>
      </c>
      <c r="E11" s="36">
        <v>1095427.88</v>
      </c>
      <c r="F11" s="20">
        <v>80.7</v>
      </c>
      <c r="G11" s="38">
        <v>534.4</v>
      </c>
      <c r="H11" s="36"/>
      <c r="I11" s="36"/>
      <c r="J11" s="36"/>
      <c r="K11" s="38"/>
      <c r="L11" s="39">
        <f t="shared" si="0"/>
        <v>1095427.88</v>
      </c>
    </row>
    <row r="12" spans="1:12" s="5" customFormat="1" ht="1.5" customHeight="1" hidden="1">
      <c r="A12" s="23" t="s">
        <v>16</v>
      </c>
      <c r="B12" s="22" t="s">
        <v>24</v>
      </c>
      <c r="C12" s="37">
        <f aca="true" t="shared" si="2" ref="C12:J12">SUM(C13:C14)</f>
        <v>0</v>
      </c>
      <c r="D12" s="37"/>
      <c r="E12" s="37">
        <f>SUM(E13:E14)</f>
        <v>0</v>
      </c>
      <c r="F12" s="21">
        <f t="shared" si="2"/>
        <v>103.8</v>
      </c>
      <c r="G12" s="38" t="e">
        <f t="shared" si="1"/>
        <v>#DIV/0!</v>
      </c>
      <c r="H12" s="36">
        <f t="shared" si="2"/>
        <v>0</v>
      </c>
      <c r="I12" s="36"/>
      <c r="J12" s="36">
        <f t="shared" si="2"/>
        <v>0</v>
      </c>
      <c r="K12" s="38"/>
      <c r="L12" s="39">
        <f t="shared" si="0"/>
        <v>0</v>
      </c>
    </row>
    <row r="13" spans="1:12" ht="18.75" hidden="1">
      <c r="A13" s="23" t="s">
        <v>25</v>
      </c>
      <c r="B13" s="22" t="s">
        <v>26</v>
      </c>
      <c r="C13" s="36"/>
      <c r="D13" s="36"/>
      <c r="E13" s="36">
        <v>0</v>
      </c>
      <c r="F13" s="20"/>
      <c r="G13" s="38" t="e">
        <f t="shared" si="1"/>
        <v>#DIV/0!</v>
      </c>
      <c r="H13" s="36"/>
      <c r="I13" s="36"/>
      <c r="J13" s="36"/>
      <c r="K13" s="38"/>
      <c r="L13" s="39">
        <f t="shared" si="0"/>
        <v>0</v>
      </c>
    </row>
    <row r="14" spans="1:12" ht="18.75" hidden="1">
      <c r="A14" s="23" t="s">
        <v>30</v>
      </c>
      <c r="B14" s="22" t="s">
        <v>31</v>
      </c>
      <c r="C14" s="36"/>
      <c r="D14" s="36"/>
      <c r="E14" s="36"/>
      <c r="F14" s="20">
        <v>103.8</v>
      </c>
      <c r="G14" s="38" t="e">
        <f t="shared" si="1"/>
        <v>#DIV/0!</v>
      </c>
      <c r="H14" s="36"/>
      <c r="I14" s="36"/>
      <c r="J14" s="36"/>
      <c r="K14" s="38"/>
      <c r="L14" s="39">
        <f t="shared" si="0"/>
        <v>0</v>
      </c>
    </row>
    <row r="15" spans="1:12" ht="24.75" customHeight="1">
      <c r="A15" s="23" t="s">
        <v>92</v>
      </c>
      <c r="B15" s="24" t="s">
        <v>40</v>
      </c>
      <c r="C15" s="36">
        <f>SUM(C16:C20)</f>
        <v>389559207.91999996</v>
      </c>
      <c r="D15" s="36">
        <f>SUM(D16:D20)</f>
        <v>190237600</v>
      </c>
      <c r="E15" s="36">
        <f>SUM(E16:E20)</f>
        <v>201706926.76999998</v>
      </c>
      <c r="F15" s="20">
        <v>168.4</v>
      </c>
      <c r="G15" s="38">
        <f t="shared" si="1"/>
        <v>106.02894841503465</v>
      </c>
      <c r="H15" s="36"/>
      <c r="I15" s="36"/>
      <c r="J15" s="36"/>
      <c r="K15" s="38"/>
      <c r="L15" s="39">
        <f t="shared" si="0"/>
        <v>201706926.76999998</v>
      </c>
    </row>
    <row r="16" spans="1:12" ht="42.75" customHeight="1">
      <c r="A16" s="18" t="s">
        <v>46</v>
      </c>
      <c r="B16" s="22" t="s">
        <v>36</v>
      </c>
      <c r="C16" s="36">
        <v>13810920</v>
      </c>
      <c r="D16" s="36">
        <v>3194500</v>
      </c>
      <c r="E16" s="36">
        <v>8415756.26</v>
      </c>
      <c r="F16" s="20"/>
      <c r="G16" s="38">
        <f t="shared" si="1"/>
        <v>263.4451795273125</v>
      </c>
      <c r="H16" s="36"/>
      <c r="I16" s="36"/>
      <c r="J16" s="36"/>
      <c r="K16" s="38"/>
      <c r="L16" s="39">
        <f t="shared" si="0"/>
        <v>8415756.26</v>
      </c>
    </row>
    <row r="17" spans="1:12" ht="45.75" customHeight="1">
      <c r="A17" s="18" t="s">
        <v>47</v>
      </c>
      <c r="B17" s="22" t="s">
        <v>41</v>
      </c>
      <c r="C17" s="36">
        <v>148023287.92</v>
      </c>
      <c r="D17" s="36">
        <v>70835000</v>
      </c>
      <c r="E17" s="36">
        <v>71622781.55</v>
      </c>
      <c r="F17" s="20"/>
      <c r="G17" s="38">
        <f t="shared" si="1"/>
        <v>101.11213602032893</v>
      </c>
      <c r="H17" s="36"/>
      <c r="I17" s="36"/>
      <c r="J17" s="36"/>
      <c r="K17" s="38"/>
      <c r="L17" s="39">
        <f t="shared" si="0"/>
        <v>71622781.55</v>
      </c>
    </row>
    <row r="18" spans="1:12" ht="26.25" customHeight="1">
      <c r="A18" s="23" t="s">
        <v>44</v>
      </c>
      <c r="B18" s="22" t="s">
        <v>42</v>
      </c>
      <c r="C18" s="36">
        <v>2500000</v>
      </c>
      <c r="D18" s="36">
        <v>725000</v>
      </c>
      <c r="E18" s="36">
        <v>2002385.71</v>
      </c>
      <c r="F18" s="20"/>
      <c r="G18" s="38">
        <f t="shared" si="1"/>
        <v>276.1911324137931</v>
      </c>
      <c r="H18" s="36"/>
      <c r="I18" s="36"/>
      <c r="J18" s="36"/>
      <c r="K18" s="38"/>
      <c r="L18" s="39">
        <f t="shared" si="0"/>
        <v>2002385.71</v>
      </c>
    </row>
    <row r="19" spans="1:12" ht="49.5" customHeight="1">
      <c r="A19" s="18" t="s">
        <v>45</v>
      </c>
      <c r="B19" s="22" t="s">
        <v>43</v>
      </c>
      <c r="C19" s="36">
        <v>175000</v>
      </c>
      <c r="D19" s="36">
        <v>73100</v>
      </c>
      <c r="E19" s="36">
        <v>104944.87</v>
      </c>
      <c r="F19" s="20"/>
      <c r="G19" s="38">
        <f t="shared" si="1"/>
        <v>143.56343365253076</v>
      </c>
      <c r="H19" s="36"/>
      <c r="I19" s="36"/>
      <c r="J19" s="36"/>
      <c r="K19" s="38"/>
      <c r="L19" s="39">
        <f t="shared" si="0"/>
        <v>104944.87</v>
      </c>
    </row>
    <row r="20" spans="1:12" ht="45" customHeight="1">
      <c r="A20" s="18" t="s">
        <v>48</v>
      </c>
      <c r="B20" s="22" t="s">
        <v>10</v>
      </c>
      <c r="C20" s="36">
        <v>225050000</v>
      </c>
      <c r="D20" s="36">
        <v>115410000</v>
      </c>
      <c r="E20" s="36">
        <v>119561058.38</v>
      </c>
      <c r="F20" s="20"/>
      <c r="G20" s="38">
        <f t="shared" si="1"/>
        <v>103.59679263495364</v>
      </c>
      <c r="H20" s="36"/>
      <c r="I20" s="36"/>
      <c r="J20" s="36"/>
      <c r="K20" s="38"/>
      <c r="L20" s="39">
        <f t="shared" si="0"/>
        <v>119561058.38</v>
      </c>
    </row>
    <row r="21" spans="1:12" ht="42.75" customHeight="1">
      <c r="A21" s="18">
        <v>14040000</v>
      </c>
      <c r="B21" s="25" t="s">
        <v>51</v>
      </c>
      <c r="C21" s="36">
        <v>83250000</v>
      </c>
      <c r="D21" s="36">
        <v>39070000</v>
      </c>
      <c r="E21" s="36">
        <v>36827816.67</v>
      </c>
      <c r="F21" s="20"/>
      <c r="G21" s="38">
        <f t="shared" si="1"/>
        <v>94.26111254159201</v>
      </c>
      <c r="H21" s="36"/>
      <c r="I21" s="36"/>
      <c r="J21" s="36"/>
      <c r="K21" s="38"/>
      <c r="L21" s="39">
        <f t="shared" si="0"/>
        <v>36827816.67</v>
      </c>
    </row>
    <row r="22" spans="1:12" ht="29.25" customHeight="1">
      <c r="A22" s="18">
        <v>14021900</v>
      </c>
      <c r="B22" s="25" t="s">
        <v>68</v>
      </c>
      <c r="C22" s="36">
        <v>16165000</v>
      </c>
      <c r="D22" s="36">
        <v>6160000</v>
      </c>
      <c r="E22" s="36">
        <v>6847367.5</v>
      </c>
      <c r="F22" s="20"/>
      <c r="G22" s="38">
        <f t="shared" si="1"/>
        <v>111.15856331168831</v>
      </c>
      <c r="H22" s="36"/>
      <c r="I22" s="36"/>
      <c r="J22" s="36"/>
      <c r="K22" s="38"/>
      <c r="L22" s="39">
        <f t="shared" si="0"/>
        <v>6847367.5</v>
      </c>
    </row>
    <row r="23" spans="1:12" ht="26.25" customHeight="1">
      <c r="A23" s="18">
        <v>14031900</v>
      </c>
      <c r="B23" s="25" t="s">
        <v>68</v>
      </c>
      <c r="C23" s="36">
        <v>63935000</v>
      </c>
      <c r="D23" s="36">
        <v>28544200</v>
      </c>
      <c r="E23" s="36">
        <v>25555041.22</v>
      </c>
      <c r="F23" s="20"/>
      <c r="G23" s="38">
        <f t="shared" si="1"/>
        <v>89.52796442009235</v>
      </c>
      <c r="H23" s="36"/>
      <c r="I23" s="36"/>
      <c r="J23" s="36"/>
      <c r="K23" s="38"/>
      <c r="L23" s="39">
        <f t="shared" si="0"/>
        <v>25555041.22</v>
      </c>
    </row>
    <row r="24" spans="1:12" ht="29.25" customHeight="1">
      <c r="A24" s="18">
        <v>19010000</v>
      </c>
      <c r="B24" s="25" t="s">
        <v>32</v>
      </c>
      <c r="C24" s="36"/>
      <c r="D24" s="36"/>
      <c r="E24" s="36">
        <v>0</v>
      </c>
      <c r="F24" s="20"/>
      <c r="G24" s="38"/>
      <c r="H24" s="36">
        <v>850000</v>
      </c>
      <c r="I24" s="36">
        <v>295050</v>
      </c>
      <c r="J24" s="36">
        <v>333762.26</v>
      </c>
      <c r="K24" s="38">
        <f>J24/I24*100</f>
        <v>113.12057617352991</v>
      </c>
      <c r="L24" s="39">
        <f t="shared" si="0"/>
        <v>333762.26</v>
      </c>
    </row>
    <row r="25" spans="1:12" s="4" customFormat="1" ht="29.25" customHeight="1">
      <c r="A25" s="23" t="s">
        <v>93</v>
      </c>
      <c r="B25" s="19" t="s">
        <v>11</v>
      </c>
      <c r="C25" s="36">
        <f>SUM(C26,C27,C28,C31,,C35)</f>
        <v>65064000</v>
      </c>
      <c r="D25" s="36">
        <f>SUM(D26,D27,D28,D31,,D35)</f>
        <v>28593100</v>
      </c>
      <c r="E25" s="36">
        <f>SUM(E26,E27,E28,E31,,E35)</f>
        <v>33473546.66</v>
      </c>
      <c r="F25" s="36">
        <f>SUM(F26,F27,F28,F31,F34)</f>
        <v>325.6</v>
      </c>
      <c r="G25" s="38">
        <f t="shared" si="1"/>
        <v>117.06861676418437</v>
      </c>
      <c r="H25" s="36">
        <f>SUM(H35)</f>
        <v>143659024.51999998</v>
      </c>
      <c r="I25" s="36">
        <f>SUM(I35)</f>
        <v>66830753.5</v>
      </c>
      <c r="J25" s="36">
        <f>SUM(J35)</f>
        <v>72383846.03</v>
      </c>
      <c r="K25" s="38">
        <f>J25/I25*100</f>
        <v>108.30918737134994</v>
      </c>
      <c r="L25" s="39">
        <f>SUM(E25,J25)</f>
        <v>105857392.69</v>
      </c>
    </row>
    <row r="26" spans="1:12" ht="69" customHeight="1">
      <c r="A26" s="23" t="s">
        <v>1</v>
      </c>
      <c r="B26" s="26" t="s">
        <v>0</v>
      </c>
      <c r="C26" s="36">
        <v>800000</v>
      </c>
      <c r="D26" s="36">
        <v>577500</v>
      </c>
      <c r="E26" s="36">
        <v>590508.89</v>
      </c>
      <c r="F26" s="20">
        <v>31.3</v>
      </c>
      <c r="G26" s="38">
        <f t="shared" si="1"/>
        <v>102.25262164502165</v>
      </c>
      <c r="H26" s="36"/>
      <c r="I26" s="36"/>
      <c r="J26" s="36"/>
      <c r="K26" s="38"/>
      <c r="L26" s="39">
        <f t="shared" si="0"/>
        <v>590508.89</v>
      </c>
    </row>
    <row r="27" spans="1:12" ht="38.25" customHeight="1">
      <c r="A27" s="23" t="s">
        <v>69</v>
      </c>
      <c r="B27" s="26" t="s">
        <v>70</v>
      </c>
      <c r="C27" s="36">
        <v>17500000</v>
      </c>
      <c r="D27" s="36">
        <v>5370000</v>
      </c>
      <c r="E27" s="36">
        <v>6708490.33</v>
      </c>
      <c r="F27" s="20"/>
      <c r="G27" s="38">
        <v>125.5</v>
      </c>
      <c r="H27" s="36"/>
      <c r="I27" s="36"/>
      <c r="J27" s="36"/>
      <c r="K27" s="38"/>
      <c r="L27" s="39">
        <f t="shared" si="0"/>
        <v>6708490.33</v>
      </c>
    </row>
    <row r="28" spans="1:12" ht="33.75" customHeight="1">
      <c r="A28" s="23" t="s">
        <v>94</v>
      </c>
      <c r="B28" s="22" t="s">
        <v>13</v>
      </c>
      <c r="C28" s="36">
        <f>SUM(C29:C30)</f>
        <v>1200000</v>
      </c>
      <c r="D28" s="36">
        <f>SUM(D29:D30)</f>
        <v>473800</v>
      </c>
      <c r="E28" s="36">
        <f>SUM(E29:E30)</f>
        <v>914727.5800000001</v>
      </c>
      <c r="F28" s="21">
        <v>110.4</v>
      </c>
      <c r="G28" s="38">
        <f>E28/D28*100</f>
        <v>193.0619628535247</v>
      </c>
      <c r="H28" s="36"/>
      <c r="I28" s="36"/>
      <c r="J28" s="36"/>
      <c r="K28" s="38"/>
      <c r="L28" s="39">
        <f>SUM(E28,J28)</f>
        <v>914727.5800000001</v>
      </c>
    </row>
    <row r="29" spans="1:12" ht="74.25" customHeight="1">
      <c r="A29" s="18" t="s">
        <v>60</v>
      </c>
      <c r="B29" s="22" t="s">
        <v>35</v>
      </c>
      <c r="C29" s="36">
        <v>460000</v>
      </c>
      <c r="D29" s="36">
        <v>140800</v>
      </c>
      <c r="E29" s="36">
        <v>460977.94</v>
      </c>
      <c r="F29" s="20">
        <v>83.8</v>
      </c>
      <c r="G29" s="38">
        <f>E29/D29*100</f>
        <v>327.3991051136364</v>
      </c>
      <c r="H29" s="36"/>
      <c r="I29" s="36"/>
      <c r="J29" s="36"/>
      <c r="K29" s="38"/>
      <c r="L29" s="39">
        <f>SUM(E29,J29)</f>
        <v>460977.94</v>
      </c>
    </row>
    <row r="30" spans="1:12" ht="37.5" customHeight="1">
      <c r="A30" s="23" t="s">
        <v>6</v>
      </c>
      <c r="B30" s="22" t="s">
        <v>71</v>
      </c>
      <c r="C30" s="36">
        <v>740000</v>
      </c>
      <c r="D30" s="36">
        <v>333000</v>
      </c>
      <c r="E30" s="36">
        <v>453749.64</v>
      </c>
      <c r="F30" s="20"/>
      <c r="G30" s="38">
        <f>E30/D30*100</f>
        <v>136.26115315315315</v>
      </c>
      <c r="H30" s="36"/>
      <c r="I30" s="36"/>
      <c r="J30" s="36"/>
      <c r="K30" s="38"/>
      <c r="L30" s="39">
        <f>SUM(E30,J30)</f>
        <v>453749.64</v>
      </c>
    </row>
    <row r="31" spans="1:12" s="5" customFormat="1" ht="48.75" customHeight="1">
      <c r="A31" s="23" t="s">
        <v>95</v>
      </c>
      <c r="B31" s="22" t="s">
        <v>12</v>
      </c>
      <c r="C31" s="36">
        <f>SUM(C32:C34)</f>
        <v>38060000</v>
      </c>
      <c r="D31" s="36">
        <f>SUM(D32:D34)</f>
        <v>18686800</v>
      </c>
      <c r="E31" s="36">
        <f>SUM(E32:E34)</f>
        <v>20183621.73</v>
      </c>
      <c r="F31" s="21">
        <v>98.9</v>
      </c>
      <c r="G31" s="38">
        <f t="shared" si="1"/>
        <v>108.01004842990774</v>
      </c>
      <c r="H31" s="36"/>
      <c r="I31" s="36"/>
      <c r="J31" s="36"/>
      <c r="K31" s="38"/>
      <c r="L31" s="39">
        <f t="shared" si="0"/>
        <v>20183621.73</v>
      </c>
    </row>
    <row r="32" spans="1:12" s="5" customFormat="1" ht="45.75" customHeight="1">
      <c r="A32" s="23" t="s">
        <v>2</v>
      </c>
      <c r="B32" s="22" t="s">
        <v>3</v>
      </c>
      <c r="C32" s="36">
        <v>28500000</v>
      </c>
      <c r="D32" s="36">
        <v>14083800</v>
      </c>
      <c r="E32" s="36">
        <v>14937484.59</v>
      </c>
      <c r="F32" s="21"/>
      <c r="G32" s="38">
        <f t="shared" si="1"/>
        <v>106.0614648745367</v>
      </c>
      <c r="H32" s="36"/>
      <c r="I32" s="36"/>
      <c r="J32" s="36"/>
      <c r="K32" s="38"/>
      <c r="L32" s="39">
        <f t="shared" si="0"/>
        <v>14937484.59</v>
      </c>
    </row>
    <row r="33" spans="1:12" ht="44.25" customHeight="1">
      <c r="A33" s="23" t="s">
        <v>4</v>
      </c>
      <c r="B33" s="22" t="s">
        <v>18</v>
      </c>
      <c r="C33" s="36">
        <v>8560000</v>
      </c>
      <c r="D33" s="36">
        <v>4157500</v>
      </c>
      <c r="E33" s="36">
        <v>4811347.19</v>
      </c>
      <c r="F33" s="20">
        <v>98.3</v>
      </c>
      <c r="G33" s="38">
        <f t="shared" si="1"/>
        <v>115.72693180998198</v>
      </c>
      <c r="H33" s="36"/>
      <c r="I33" s="36"/>
      <c r="J33" s="36"/>
      <c r="K33" s="38"/>
      <c r="L33" s="39">
        <f t="shared" si="0"/>
        <v>4811347.19</v>
      </c>
    </row>
    <row r="34" spans="1:12" ht="34.5" customHeight="1">
      <c r="A34" s="23" t="s">
        <v>5</v>
      </c>
      <c r="B34" s="22" t="s">
        <v>21</v>
      </c>
      <c r="C34" s="36">
        <v>1000000</v>
      </c>
      <c r="D34" s="36">
        <v>445500</v>
      </c>
      <c r="E34" s="36">
        <v>434789.95</v>
      </c>
      <c r="F34" s="20">
        <v>85</v>
      </c>
      <c r="G34" s="38">
        <f t="shared" si="1"/>
        <v>97.59594837261504</v>
      </c>
      <c r="H34" s="36"/>
      <c r="I34" s="36"/>
      <c r="J34" s="36"/>
      <c r="K34" s="38"/>
      <c r="L34" s="39">
        <f t="shared" si="0"/>
        <v>434789.95</v>
      </c>
    </row>
    <row r="35" spans="1:12" ht="42" customHeight="1">
      <c r="A35" s="18" t="s">
        <v>119</v>
      </c>
      <c r="B35" s="22" t="s">
        <v>50</v>
      </c>
      <c r="C35" s="36">
        <f>SUM(C36:C37)</f>
        <v>7504000</v>
      </c>
      <c r="D35" s="36">
        <f>SUM(D36:D37)</f>
        <v>3485000</v>
      </c>
      <c r="E35" s="36">
        <f>SUM(E36:E37)</f>
        <v>5076198.13</v>
      </c>
      <c r="F35" s="20">
        <v>585.9</v>
      </c>
      <c r="G35" s="38">
        <f t="shared" si="1"/>
        <v>145.65848292682927</v>
      </c>
      <c r="H35" s="36">
        <f>SUM(H37:H38)</f>
        <v>143659024.51999998</v>
      </c>
      <c r="I35" s="36">
        <f>SUM(I36:I38)</f>
        <v>66830753.5</v>
      </c>
      <c r="J35" s="36">
        <f>SUM(J36:J38)</f>
        <v>72383846.03</v>
      </c>
      <c r="K35" s="38">
        <f>J35/I35*100</f>
        <v>108.30918737134994</v>
      </c>
      <c r="L35" s="39">
        <f t="shared" si="0"/>
        <v>77460044.16</v>
      </c>
    </row>
    <row r="36" spans="1:12" ht="50.25" customHeight="1">
      <c r="A36" s="18" t="s">
        <v>61</v>
      </c>
      <c r="B36" s="22" t="s">
        <v>14</v>
      </c>
      <c r="C36" s="36">
        <v>7504000</v>
      </c>
      <c r="D36" s="36">
        <v>3485000</v>
      </c>
      <c r="E36" s="36">
        <v>5076198.13</v>
      </c>
      <c r="F36" s="20"/>
      <c r="G36" s="38">
        <f t="shared" si="1"/>
        <v>145.65848292682927</v>
      </c>
      <c r="H36" s="36"/>
      <c r="I36" s="36"/>
      <c r="J36" s="36">
        <v>129934.52</v>
      </c>
      <c r="K36" s="38"/>
      <c r="L36" s="39">
        <f t="shared" si="0"/>
        <v>5206132.649999999</v>
      </c>
    </row>
    <row r="37" spans="1:12" ht="45.75" customHeight="1">
      <c r="A37" s="23" t="s">
        <v>7</v>
      </c>
      <c r="B37" s="22" t="s">
        <v>49</v>
      </c>
      <c r="C37" s="36"/>
      <c r="D37" s="36"/>
      <c r="E37" s="36"/>
      <c r="F37" s="20"/>
      <c r="G37" s="38"/>
      <c r="H37" s="36">
        <v>22000000</v>
      </c>
      <c r="I37" s="36">
        <v>10400000</v>
      </c>
      <c r="J37" s="36">
        <v>6543083.89</v>
      </c>
      <c r="K37" s="38">
        <f>J37/I37*100</f>
        <v>62.91426817307691</v>
      </c>
      <c r="L37" s="39">
        <f t="shared" si="0"/>
        <v>6543083.89</v>
      </c>
    </row>
    <row r="38" spans="1:12" ht="26.25" customHeight="1">
      <c r="A38" s="23" t="s">
        <v>96</v>
      </c>
      <c r="B38" s="22" t="s">
        <v>15</v>
      </c>
      <c r="C38" s="36"/>
      <c r="D38" s="36"/>
      <c r="E38" s="36"/>
      <c r="F38" s="20"/>
      <c r="G38" s="38"/>
      <c r="H38" s="36">
        <v>121659024.52</v>
      </c>
      <c r="I38" s="36">
        <v>56430753.5</v>
      </c>
      <c r="J38" s="36">
        <v>65710827.62</v>
      </c>
      <c r="K38" s="38">
        <f>J38/I38*100</f>
        <v>116.44506504773146</v>
      </c>
      <c r="L38" s="39">
        <f t="shared" si="0"/>
        <v>65710827.62</v>
      </c>
    </row>
    <row r="39" spans="1:12" ht="30.75" customHeight="1">
      <c r="A39" s="23" t="s">
        <v>97</v>
      </c>
      <c r="B39" s="22" t="s">
        <v>54</v>
      </c>
      <c r="C39" s="36">
        <f>SUM(C40:C41)</f>
        <v>75000</v>
      </c>
      <c r="D39" s="36">
        <v>29000</v>
      </c>
      <c r="E39" s="36">
        <v>72247.27</v>
      </c>
      <c r="F39" s="20"/>
      <c r="G39" s="38">
        <f t="shared" si="1"/>
        <v>249.12851724137934</v>
      </c>
      <c r="H39" s="36">
        <f>SUM(H41:H42)</f>
        <v>6064200</v>
      </c>
      <c r="I39" s="36">
        <f>SUM(I41:I42)</f>
        <v>4220000</v>
      </c>
      <c r="J39" s="36">
        <f>SUM(J41:J42)</f>
        <v>4970324.430000001</v>
      </c>
      <c r="K39" s="38">
        <f>J39/I39*100</f>
        <v>117.7801997630332</v>
      </c>
      <c r="L39" s="39">
        <f t="shared" si="0"/>
        <v>5042571.7</v>
      </c>
    </row>
    <row r="40" spans="1:12" ht="87.75" customHeight="1">
      <c r="A40" s="23" t="s">
        <v>52</v>
      </c>
      <c r="B40" s="22" t="s">
        <v>53</v>
      </c>
      <c r="C40" s="36">
        <v>75000</v>
      </c>
      <c r="D40" s="36">
        <v>29000</v>
      </c>
      <c r="E40" s="36">
        <v>72247.27</v>
      </c>
      <c r="F40" s="20"/>
      <c r="G40" s="38">
        <f>E40/D40*100</f>
        <v>249.12851724137934</v>
      </c>
      <c r="H40" s="36"/>
      <c r="I40" s="36"/>
      <c r="J40" s="36"/>
      <c r="K40" s="38"/>
      <c r="L40" s="39">
        <f>SUM(E40,J40)</f>
        <v>72247.27</v>
      </c>
    </row>
    <row r="41" spans="1:12" ht="42" customHeight="1">
      <c r="A41" s="23" t="s">
        <v>98</v>
      </c>
      <c r="B41" s="22" t="s">
        <v>17</v>
      </c>
      <c r="C41" s="36"/>
      <c r="D41" s="36"/>
      <c r="E41" s="36"/>
      <c r="F41" s="20"/>
      <c r="G41" s="38"/>
      <c r="H41" s="36">
        <v>1052341</v>
      </c>
      <c r="I41" s="36">
        <v>275000</v>
      </c>
      <c r="J41" s="36">
        <v>36530.7</v>
      </c>
      <c r="K41" s="38">
        <v>73.1</v>
      </c>
      <c r="L41" s="39">
        <f t="shared" si="0"/>
        <v>36530.7</v>
      </c>
    </row>
    <row r="42" spans="1:12" ht="30.75" customHeight="1">
      <c r="A42" s="23" t="s">
        <v>99</v>
      </c>
      <c r="B42" s="22" t="s">
        <v>37</v>
      </c>
      <c r="C42" s="36"/>
      <c r="D42" s="36"/>
      <c r="E42" s="36"/>
      <c r="F42" s="20"/>
      <c r="G42" s="38"/>
      <c r="H42" s="36">
        <v>5011859</v>
      </c>
      <c r="I42" s="36">
        <v>3945000</v>
      </c>
      <c r="J42" s="36">
        <v>4933793.73</v>
      </c>
      <c r="K42" s="38">
        <v>125.06</v>
      </c>
      <c r="L42" s="39">
        <f t="shared" si="0"/>
        <v>4933793.73</v>
      </c>
    </row>
    <row r="43" spans="1:12" ht="31.5" customHeight="1">
      <c r="A43" s="23" t="s">
        <v>100</v>
      </c>
      <c r="B43" s="22" t="s">
        <v>33</v>
      </c>
      <c r="C43" s="36"/>
      <c r="D43" s="36"/>
      <c r="E43" s="36"/>
      <c r="F43" s="20"/>
      <c r="G43" s="38"/>
      <c r="H43" s="36">
        <v>3507000</v>
      </c>
      <c r="I43" s="36">
        <v>1595000</v>
      </c>
      <c r="J43" s="36">
        <v>1679871.47</v>
      </c>
      <c r="K43" s="38">
        <f>J43/I43*100</f>
        <v>105.32109529780564</v>
      </c>
      <c r="L43" s="39">
        <f t="shared" si="0"/>
        <v>1679871.47</v>
      </c>
    </row>
    <row r="44" spans="1:12" s="4" customFormat="1" ht="39" customHeight="1">
      <c r="A44" s="27"/>
      <c r="B44" s="28" t="s">
        <v>55</v>
      </c>
      <c r="C44" s="57">
        <f>SUM(C8,C25,C39)</f>
        <v>1510753174.6999998</v>
      </c>
      <c r="D44" s="57">
        <f>SUM(D8,D25,D39)</f>
        <v>722083235</v>
      </c>
      <c r="E44" s="57">
        <f>SUM(E8,E25,E39)</f>
        <v>740036917.4899999</v>
      </c>
      <c r="F44" s="58">
        <v>92.2</v>
      </c>
      <c r="G44" s="59">
        <f t="shared" si="1"/>
        <v>102.48637298579573</v>
      </c>
      <c r="H44" s="57">
        <f>SUM(H8,H25,H39,H43)</f>
        <v>154080224.51999998</v>
      </c>
      <c r="I44" s="57">
        <f>SUM(I8,I25,I39,I43)</f>
        <v>72940803.5</v>
      </c>
      <c r="J44" s="57">
        <f>SUM(J8,J25,J39,J43)</f>
        <v>79367804.19000001</v>
      </c>
      <c r="K44" s="59">
        <f>J44/I44*100</f>
        <v>108.81125567803763</v>
      </c>
      <c r="L44" s="60">
        <f>SUM(E44,J44)</f>
        <v>819404721.68</v>
      </c>
    </row>
    <row r="45" spans="1:12" s="4" customFormat="1" ht="46.5" customHeight="1">
      <c r="A45" s="27" t="s">
        <v>101</v>
      </c>
      <c r="B45" s="28" t="s">
        <v>87</v>
      </c>
      <c r="C45" s="57">
        <f>SUM(C46,C47)</f>
        <v>1424715214.05</v>
      </c>
      <c r="D45" s="57">
        <f>SUM(D46,D47)</f>
        <v>828374171.45</v>
      </c>
      <c r="E45" s="57">
        <f>SUM(E46,E47)</f>
        <v>814975313.0699999</v>
      </c>
      <c r="F45" s="58"/>
      <c r="G45" s="59">
        <v>98.8</v>
      </c>
      <c r="H45" s="57">
        <v>666579</v>
      </c>
      <c r="I45" s="57">
        <v>666579</v>
      </c>
      <c r="J45" s="57">
        <v>666579</v>
      </c>
      <c r="K45" s="59">
        <v>100</v>
      </c>
      <c r="L45" s="60">
        <f>SUM(E45,J45)</f>
        <v>815641892.0699999</v>
      </c>
    </row>
    <row r="46" spans="1:12" s="4" customFormat="1" ht="95.25" customHeight="1">
      <c r="A46" s="27" t="s">
        <v>88</v>
      </c>
      <c r="B46" s="35" t="s">
        <v>89</v>
      </c>
      <c r="C46" s="36">
        <v>12250931</v>
      </c>
      <c r="D46" s="36">
        <v>4452849</v>
      </c>
      <c r="E46" s="36">
        <v>4452849</v>
      </c>
      <c r="F46" s="29"/>
      <c r="G46" s="38">
        <v>100</v>
      </c>
      <c r="H46" s="36"/>
      <c r="I46" s="36"/>
      <c r="J46" s="36"/>
      <c r="K46" s="38"/>
      <c r="L46" s="39">
        <f>SUM(E46,J46)</f>
        <v>4452849</v>
      </c>
    </row>
    <row r="47" spans="1:12" s="4" customFormat="1" ht="49.5" customHeight="1">
      <c r="A47" s="30" t="s">
        <v>116</v>
      </c>
      <c r="B47" s="31" t="s">
        <v>90</v>
      </c>
      <c r="C47" s="36">
        <f>SUM(C48,C49,C50)</f>
        <v>1412464283.05</v>
      </c>
      <c r="D47" s="36">
        <f>SUM(D48,D49,D50)</f>
        <v>823921322.45</v>
      </c>
      <c r="E47" s="36">
        <f>SUM(E48,E49,E50)</f>
        <v>810522464.0699999</v>
      </c>
      <c r="F47" s="32">
        <f>SUM(F51:F62)</f>
        <v>271.2</v>
      </c>
      <c r="G47" s="38">
        <f t="shared" si="1"/>
        <v>98.3737696774059</v>
      </c>
      <c r="H47" s="36">
        <v>666579</v>
      </c>
      <c r="I47" s="36">
        <v>666579</v>
      </c>
      <c r="J47" s="36">
        <v>666579</v>
      </c>
      <c r="K47" s="38">
        <v>100</v>
      </c>
      <c r="L47" s="39">
        <f t="shared" si="0"/>
        <v>811189043.0699999</v>
      </c>
    </row>
    <row r="48" spans="1:12" s="4" customFormat="1" ht="44.25" customHeight="1">
      <c r="A48" s="23" t="s">
        <v>58</v>
      </c>
      <c r="B48" s="22" t="s">
        <v>56</v>
      </c>
      <c r="C48" s="36">
        <v>304652500</v>
      </c>
      <c r="D48" s="36">
        <v>187666000</v>
      </c>
      <c r="E48" s="36">
        <v>187666000</v>
      </c>
      <c r="F48" s="21"/>
      <c r="G48" s="38">
        <f t="shared" si="1"/>
        <v>100</v>
      </c>
      <c r="H48" s="36"/>
      <c r="I48" s="36"/>
      <c r="J48" s="36"/>
      <c r="K48" s="38"/>
      <c r="L48" s="39">
        <f t="shared" si="0"/>
        <v>187666000</v>
      </c>
    </row>
    <row r="49" spans="1:12" s="4" customFormat="1" ht="50.25" customHeight="1">
      <c r="A49" s="23" t="s">
        <v>57</v>
      </c>
      <c r="B49" s="22" t="s">
        <v>59</v>
      </c>
      <c r="C49" s="36">
        <v>210178300</v>
      </c>
      <c r="D49" s="36">
        <v>122674900</v>
      </c>
      <c r="E49" s="36">
        <v>122674900</v>
      </c>
      <c r="F49" s="21"/>
      <c r="G49" s="38">
        <f t="shared" si="1"/>
        <v>100</v>
      </c>
      <c r="H49" s="36"/>
      <c r="I49" s="36"/>
      <c r="J49" s="36"/>
      <c r="K49" s="38"/>
      <c r="L49" s="39">
        <f t="shared" si="0"/>
        <v>122674900</v>
      </c>
    </row>
    <row r="50" spans="1:12" s="4" customFormat="1" ht="44.25" customHeight="1">
      <c r="A50" s="23" t="s">
        <v>75</v>
      </c>
      <c r="B50" s="24" t="s">
        <v>91</v>
      </c>
      <c r="C50" s="36">
        <f>SUM(C52:C62)</f>
        <v>897633483.05</v>
      </c>
      <c r="D50" s="36">
        <f>SUM(D52:D62)</f>
        <v>513580422.45</v>
      </c>
      <c r="E50" s="36">
        <f>SUM(E52:E62)</f>
        <v>500181564.07</v>
      </c>
      <c r="F50" s="21"/>
      <c r="G50" s="38">
        <f t="shared" si="1"/>
        <v>97.39108856290089</v>
      </c>
      <c r="H50" s="36"/>
      <c r="I50" s="36"/>
      <c r="J50" s="36"/>
      <c r="K50" s="38"/>
      <c r="L50" s="39">
        <f t="shared" si="0"/>
        <v>500181564.07</v>
      </c>
    </row>
    <row r="51" spans="1:12" s="4" customFormat="1" ht="2.25" customHeight="1" hidden="1">
      <c r="A51" s="23" t="s">
        <v>27</v>
      </c>
      <c r="B51" s="22" t="s">
        <v>39</v>
      </c>
      <c r="C51" s="36"/>
      <c r="D51" s="36"/>
      <c r="E51" s="36"/>
      <c r="F51" s="21"/>
      <c r="G51" s="38" t="e">
        <f t="shared" si="1"/>
        <v>#DIV/0!</v>
      </c>
      <c r="H51" s="36"/>
      <c r="I51" s="36"/>
      <c r="J51" s="36"/>
      <c r="K51" s="38"/>
      <c r="L51" s="39">
        <f t="shared" si="0"/>
        <v>0</v>
      </c>
    </row>
    <row r="52" spans="1:12" s="4" customFormat="1" ht="141.75" customHeight="1">
      <c r="A52" s="23" t="s">
        <v>73</v>
      </c>
      <c r="B52" s="22" t="s">
        <v>74</v>
      </c>
      <c r="C52" s="36">
        <v>523967300</v>
      </c>
      <c r="D52" s="36">
        <v>333930866.52</v>
      </c>
      <c r="E52" s="36">
        <v>333930866.52</v>
      </c>
      <c r="F52" s="21">
        <v>97.1</v>
      </c>
      <c r="G52" s="38">
        <f t="shared" si="1"/>
        <v>100</v>
      </c>
      <c r="H52" s="36"/>
      <c r="I52" s="36"/>
      <c r="J52" s="36"/>
      <c r="K52" s="38"/>
      <c r="L52" s="39">
        <f t="shared" si="0"/>
        <v>333930866.52</v>
      </c>
    </row>
    <row r="53" spans="1:12" s="4" customFormat="1" ht="103.5" customHeight="1">
      <c r="A53" s="23" t="s">
        <v>76</v>
      </c>
      <c r="B53" s="22" t="s">
        <v>77</v>
      </c>
      <c r="C53" s="36">
        <v>60000</v>
      </c>
      <c r="D53" s="36">
        <v>24968.8</v>
      </c>
      <c r="E53" s="36">
        <v>24968.8</v>
      </c>
      <c r="F53" s="21"/>
      <c r="G53" s="38">
        <f t="shared" si="1"/>
        <v>100</v>
      </c>
      <c r="H53" s="36"/>
      <c r="I53" s="36"/>
      <c r="J53" s="36"/>
      <c r="K53" s="38"/>
      <c r="L53" s="39">
        <f t="shared" si="0"/>
        <v>24968.8</v>
      </c>
    </row>
    <row r="54" spans="1:12" s="4" customFormat="1" ht="255.75" customHeight="1">
      <c r="A54" s="23" t="s">
        <v>78</v>
      </c>
      <c r="B54" s="22" t="s">
        <v>80</v>
      </c>
      <c r="C54" s="36">
        <v>343735700</v>
      </c>
      <c r="D54" s="36">
        <v>163585522</v>
      </c>
      <c r="E54" s="36">
        <v>150260968.29</v>
      </c>
      <c r="F54" s="21">
        <v>43.6</v>
      </c>
      <c r="G54" s="38">
        <f t="shared" si="1"/>
        <v>91.85468643734865</v>
      </c>
      <c r="H54" s="36"/>
      <c r="I54" s="36"/>
      <c r="J54" s="36"/>
      <c r="K54" s="38"/>
      <c r="L54" s="39">
        <f t="shared" si="0"/>
        <v>150260968.29</v>
      </c>
    </row>
    <row r="55" spans="1:12" s="4" customFormat="1" ht="249" customHeight="1">
      <c r="A55" s="23" t="s">
        <v>114</v>
      </c>
      <c r="B55" s="22" t="s">
        <v>115</v>
      </c>
      <c r="C55" s="36">
        <v>3284219.05</v>
      </c>
      <c r="D55" s="36">
        <v>1866388.13</v>
      </c>
      <c r="E55" s="36">
        <v>1866388.13</v>
      </c>
      <c r="F55" s="21"/>
      <c r="G55" s="38">
        <f t="shared" si="1"/>
        <v>100</v>
      </c>
      <c r="H55" s="36"/>
      <c r="I55" s="36"/>
      <c r="J55" s="36"/>
      <c r="K55" s="38"/>
      <c r="L55" s="39">
        <f t="shared" si="0"/>
        <v>1866388.13</v>
      </c>
    </row>
    <row r="56" spans="1:12" s="4" customFormat="1" ht="216" customHeight="1">
      <c r="A56" s="23" t="s">
        <v>79</v>
      </c>
      <c r="B56" s="22" t="s">
        <v>81</v>
      </c>
      <c r="C56" s="36">
        <v>851000</v>
      </c>
      <c r="D56" s="36">
        <v>379500</v>
      </c>
      <c r="E56" s="36">
        <v>305195.33</v>
      </c>
      <c r="F56" s="21">
        <v>87.1</v>
      </c>
      <c r="G56" s="38">
        <f t="shared" si="1"/>
        <v>80.42037681159421</v>
      </c>
      <c r="H56" s="36"/>
      <c r="I56" s="36"/>
      <c r="J56" s="36"/>
      <c r="K56" s="38"/>
      <c r="L56" s="39">
        <f t="shared" si="0"/>
        <v>305195.33</v>
      </c>
    </row>
    <row r="57" spans="1:12" s="4" customFormat="1" ht="75.75" customHeight="1">
      <c r="A57" s="23" t="s">
        <v>108</v>
      </c>
      <c r="B57" s="22" t="s">
        <v>109</v>
      </c>
      <c r="C57" s="36">
        <v>375000</v>
      </c>
      <c r="D57" s="36">
        <v>375000</v>
      </c>
      <c r="E57" s="36">
        <v>375000</v>
      </c>
      <c r="F57" s="21"/>
      <c r="G57" s="38">
        <f t="shared" si="1"/>
        <v>100</v>
      </c>
      <c r="H57" s="36">
        <v>666579</v>
      </c>
      <c r="I57" s="36">
        <v>666579</v>
      </c>
      <c r="J57" s="36">
        <v>666579</v>
      </c>
      <c r="K57" s="38">
        <v>100</v>
      </c>
      <c r="L57" s="39">
        <f t="shared" si="0"/>
        <v>1041579</v>
      </c>
    </row>
    <row r="58" spans="1:12" s="4" customFormat="1" ht="93" customHeight="1">
      <c r="A58" s="23" t="s">
        <v>110</v>
      </c>
      <c r="B58" s="22" t="s">
        <v>111</v>
      </c>
      <c r="C58" s="36">
        <v>2452200</v>
      </c>
      <c r="D58" s="36">
        <v>1288918</v>
      </c>
      <c r="E58" s="36">
        <v>1288918</v>
      </c>
      <c r="F58" s="21"/>
      <c r="G58" s="38">
        <f t="shared" si="1"/>
        <v>100</v>
      </c>
      <c r="H58" s="36"/>
      <c r="I58" s="36"/>
      <c r="J58" s="36"/>
      <c r="K58" s="38"/>
      <c r="L58" s="39">
        <f t="shared" si="0"/>
        <v>1288918</v>
      </c>
    </row>
    <row r="59" spans="1:12" s="4" customFormat="1" ht="96.75" customHeight="1">
      <c r="A59" s="23" t="s">
        <v>112</v>
      </c>
      <c r="B59" s="22" t="s">
        <v>113</v>
      </c>
      <c r="C59" s="36">
        <v>5499838</v>
      </c>
      <c r="D59" s="36">
        <v>2749918</v>
      </c>
      <c r="E59" s="36">
        <v>2749918</v>
      </c>
      <c r="F59" s="21"/>
      <c r="G59" s="38">
        <f t="shared" si="1"/>
        <v>100</v>
      </c>
      <c r="H59" s="36"/>
      <c r="I59" s="36"/>
      <c r="J59" s="36"/>
      <c r="K59" s="38"/>
      <c r="L59" s="39">
        <f t="shared" si="0"/>
        <v>2749918</v>
      </c>
    </row>
    <row r="60" spans="1:12" s="4" customFormat="1" ht="71.25" customHeight="1">
      <c r="A60" s="23" t="s">
        <v>82</v>
      </c>
      <c r="B60" s="22" t="s">
        <v>83</v>
      </c>
      <c r="C60" s="36">
        <v>6595200</v>
      </c>
      <c r="D60" s="36">
        <v>3300180</v>
      </c>
      <c r="E60" s="36">
        <v>3300180</v>
      </c>
      <c r="F60" s="21"/>
      <c r="G60" s="38">
        <f t="shared" si="1"/>
        <v>100</v>
      </c>
      <c r="H60" s="36"/>
      <c r="I60" s="36"/>
      <c r="J60" s="36"/>
      <c r="K60" s="38"/>
      <c r="L60" s="39">
        <f t="shared" si="0"/>
        <v>3300180</v>
      </c>
    </row>
    <row r="61" spans="1:12" s="4" customFormat="1" ht="78" customHeight="1">
      <c r="A61" s="23" t="s">
        <v>102</v>
      </c>
      <c r="B61" s="22" t="s">
        <v>84</v>
      </c>
      <c r="C61" s="36">
        <v>6325700</v>
      </c>
      <c r="D61" s="36">
        <v>2835500</v>
      </c>
      <c r="E61" s="36">
        <v>2835500</v>
      </c>
      <c r="F61" s="21"/>
      <c r="G61" s="38">
        <f t="shared" si="1"/>
        <v>100</v>
      </c>
      <c r="H61" s="36"/>
      <c r="I61" s="36"/>
      <c r="J61" s="36"/>
      <c r="K61" s="38"/>
      <c r="L61" s="39">
        <f t="shared" si="0"/>
        <v>2835500</v>
      </c>
    </row>
    <row r="62" spans="1:12" s="4" customFormat="1" ht="30.75" customHeight="1">
      <c r="A62" s="23" t="s">
        <v>85</v>
      </c>
      <c r="B62" s="22" t="s">
        <v>86</v>
      </c>
      <c r="C62" s="36">
        <v>4487326</v>
      </c>
      <c r="D62" s="36">
        <v>3243661</v>
      </c>
      <c r="E62" s="36">
        <v>3243661</v>
      </c>
      <c r="F62" s="21">
        <v>43.4</v>
      </c>
      <c r="G62" s="38">
        <f t="shared" si="1"/>
        <v>100</v>
      </c>
      <c r="H62" s="36"/>
      <c r="I62" s="36"/>
      <c r="J62" s="36"/>
      <c r="K62" s="38"/>
      <c r="L62" s="39">
        <f t="shared" si="0"/>
        <v>3243661</v>
      </c>
    </row>
    <row r="63" spans="1:12" s="4" customFormat="1" ht="34.5" customHeight="1" thickBot="1">
      <c r="A63" s="33"/>
      <c r="B63" s="34" t="s">
        <v>19</v>
      </c>
      <c r="C63" s="51">
        <f>SUM(C44+C45)</f>
        <v>2935468388.75</v>
      </c>
      <c r="D63" s="51">
        <f>SUM(D44+D45)</f>
        <v>1550457406.45</v>
      </c>
      <c r="E63" s="51">
        <f>SUM(E44+E45)</f>
        <v>1555012230.56</v>
      </c>
      <c r="F63" s="52">
        <v>93.8</v>
      </c>
      <c r="G63" s="53">
        <f t="shared" si="1"/>
        <v>100.29377292733432</v>
      </c>
      <c r="H63" s="51">
        <f>SUM(H44+H47)</f>
        <v>154746803.51999998</v>
      </c>
      <c r="I63" s="51">
        <f>SUM(I44+I47)</f>
        <v>73607382.5</v>
      </c>
      <c r="J63" s="51">
        <f>SUM(J44+J47)</f>
        <v>80034383.19000001</v>
      </c>
      <c r="K63" s="53">
        <f>J63/I63*100</f>
        <v>108.731462078549</v>
      </c>
      <c r="L63" s="54">
        <f t="shared" si="0"/>
        <v>1635046613.75</v>
      </c>
    </row>
    <row r="64" spans="1:12" s="4" customFormat="1" ht="20.25">
      <c r="A64" s="12"/>
      <c r="B64" s="13"/>
      <c r="C64" s="55"/>
      <c r="D64" s="55"/>
      <c r="E64" s="55"/>
      <c r="F64" s="55"/>
      <c r="G64" s="56"/>
      <c r="H64" s="55"/>
      <c r="I64" s="55"/>
      <c r="J64" s="55"/>
      <c r="K64" s="56"/>
      <c r="L64" s="55"/>
    </row>
    <row r="65" spans="1:12" s="4" customFormat="1" ht="20.25">
      <c r="A65" s="12"/>
      <c r="B65" s="13"/>
      <c r="C65" s="14"/>
      <c r="D65" s="14"/>
      <c r="E65" s="14"/>
      <c r="F65" s="14"/>
      <c r="G65" s="15"/>
      <c r="H65" s="14"/>
      <c r="I65" s="14"/>
      <c r="J65" s="14"/>
      <c r="K65" s="14"/>
      <c r="L65" s="15"/>
    </row>
    <row r="66" spans="1:12" ht="20.25">
      <c r="A66" s="6"/>
      <c r="B66" s="6"/>
      <c r="C66" s="6" t="s">
        <v>22</v>
      </c>
      <c r="D66" s="6"/>
      <c r="E66" s="6"/>
      <c r="F66" s="6"/>
      <c r="G66" s="6"/>
      <c r="H66" s="6"/>
      <c r="I66" s="6"/>
      <c r="J66" s="6"/>
      <c r="K66" s="6"/>
      <c r="L66" s="6"/>
    </row>
    <row r="67" spans="1:12" ht="23.25" customHeight="1">
      <c r="A67" s="2"/>
      <c r="B67" s="45" t="s">
        <v>63</v>
      </c>
      <c r="C67" s="45"/>
      <c r="D67" s="45"/>
      <c r="E67" s="45"/>
      <c r="F67" s="45"/>
      <c r="G67" s="45"/>
      <c r="H67" s="45"/>
      <c r="I67" s="45"/>
      <c r="J67" s="45"/>
      <c r="K67" s="45"/>
      <c r="L67" s="45"/>
    </row>
    <row r="68" spans="2:11" ht="15.75">
      <c r="B68" s="8"/>
      <c r="E68" s="9"/>
      <c r="F68" s="9"/>
      <c r="G68" s="9"/>
      <c r="J68" s="8"/>
      <c r="K68" s="8"/>
    </row>
    <row r="69" spans="3:9" ht="12.75">
      <c r="C69" s="9"/>
      <c r="D69" s="9"/>
      <c r="H69" s="10"/>
      <c r="I69" s="10"/>
    </row>
  </sheetData>
  <sheetProtection/>
  <mergeCells count="12">
    <mergeCell ref="A6:A7"/>
    <mergeCell ref="H6:K6"/>
    <mergeCell ref="B67:L67"/>
    <mergeCell ref="A4:L4"/>
    <mergeCell ref="C6:G6"/>
    <mergeCell ref="B6:B7"/>
    <mergeCell ref="C1:L1"/>
    <mergeCell ref="C2:L2"/>
    <mergeCell ref="C3:L3"/>
    <mergeCell ref="A1:B1"/>
    <mergeCell ref="A2:B2"/>
    <mergeCell ref="A3:B3"/>
  </mergeCells>
  <hyperlinks>
    <hyperlink ref="B9" r:id="rId1" display="_ftn1"/>
    <hyperlink ref="F9" r:id="rId2" display="_ftn1"/>
    <hyperlink ref="B54" r:id="rId3" display="_ftn1"/>
    <hyperlink ref="B41" r:id="rId4" display="_ftn1"/>
    <hyperlink ref="B42" r:id="rId5" display="_ftn1"/>
    <hyperlink ref="B52" r:id="rId6" display="_ftn1"/>
    <hyperlink ref="B21" r:id="rId7" display="_ftn1"/>
    <hyperlink ref="B62" r:id="rId8" display="_ftn1"/>
    <hyperlink ref="B63" r:id="rId9" display="_ftn1"/>
    <hyperlink ref="B32" r:id="rId10" display="_ftn1"/>
    <hyperlink ref="B31" r:id="rId11" display="_ftn1"/>
    <hyperlink ref="B33" r:id="rId12" display="_ftn1"/>
    <hyperlink ref="B40" r:id="rId13" display="_ftn1"/>
  </hyperlinks>
  <printOptions horizontalCentered="1"/>
  <pageMargins left="0.2362204724409449" right="0.2362204724409449" top="0.39" bottom="0.1968503937007874" header="0.2362204724409449" footer="0.1968503937007874"/>
  <pageSetup fitToHeight="3" fitToWidth="1" horizontalDpi="600" verticalDpi="600" orientation="landscape" paperSize="9" scale="45"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Irina</dc:creator>
  <cp:keywords/>
  <dc:description/>
  <cp:lastModifiedBy>Мот Поліна Сергіївна</cp:lastModifiedBy>
  <cp:lastPrinted>2018-08-02T14:15:37Z</cp:lastPrinted>
  <dcterms:created xsi:type="dcterms:W3CDTF">2000-04-12T12:59:51Z</dcterms:created>
  <dcterms:modified xsi:type="dcterms:W3CDTF">2018-08-02T14:21:40Z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