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2016" sheetId="1" r:id="rId1"/>
  </sheets>
  <definedNames>
    <definedName name="_xlnm.Print_Area" localSheetId="0">'2016'!$A$1:$L$63</definedName>
  </definedNames>
  <calcPr fullCalcOnLoad="1"/>
</workbook>
</file>

<file path=xl/sharedStrings.xml><?xml version="1.0" encoding="utf-8"?>
<sst xmlns="http://schemas.openxmlformats.org/spreadsheetml/2006/main" count="116" uniqueCount="112">
  <si>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</si>
  <si>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</si>
  <si>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22012500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</si>
  <si>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</si>
  <si>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</si>
  <si>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</si>
  <si>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</si>
  <si>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</si>
  <si>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</si>
  <si>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</si>
  <si>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Єдиний податок на підприємницьку діяльність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</si>
  <si>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</si>
  <si>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</si>
  <si>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</si>
  <si>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</si>
  <si>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</si>
  <si>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</si>
  <si>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</si>
  <si>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</si>
  <si>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</si>
  <si>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</si>
  <si>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</si>
  <si>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</si>
  <si>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</si>
  <si>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</si>
  <si>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</si>
  <si>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</si>
  <si>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</si>
  <si>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</si>
  <si>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</si>
  <si>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</si>
  <si>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</si>
  <si>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</si>
  <si>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</si>
  <si>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</si>
  <si>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</si>
  <si>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</si>
  <si>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</si>
  <si>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</si>
  <si>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</si>
  <si>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</si>
  <si>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</si>
  <si>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</si>
  <si>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</si>
  <si>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</si>
  <si>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</si>
  <si>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</si>
  <si>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</si>
  <si>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</si>
  <si>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</si>
  <si>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</si>
  <si>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</si>
  <si>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</si>
  <si>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</si>
  <si>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</si>
  <si>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</si>
  <si>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</si>
  <si>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</si>
  <si>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41034900</t>
  </si>
  <si>
    <t>41033900</t>
  </si>
  <si>
    <t xml:space="preserve">Медична субвенція з державного бюджету місцевим бюджетам </t>
  </si>
  <si>
    <t>21080900 - 21081500</t>
  </si>
  <si>
    <t>24060000-24060300</t>
  </si>
  <si>
    <t xml:space="preserve"> Доходи міського бюджету.</t>
  </si>
  <si>
    <t>Начальник фінансового управління                                                                                                                        С . Ямчук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</si>
  <si>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</si>
  <si>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</si>
  <si>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</si>
  <si>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</si>
  <si>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</si>
  <si>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</si>
  <si>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</si>
  <si>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</si>
  <si>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Звіт про виконання загального та спеціального фонду бюджету м.Хмельницького за 1-й квартал  2018 року</t>
  </si>
  <si>
    <t xml:space="preserve">Затверджено  на 2018 рік </t>
  </si>
  <si>
    <t>План на І-й квартал 2018 року</t>
  </si>
  <si>
    <t>Виконано  за   1-й квартал   2018 року</t>
  </si>
  <si>
    <t>% виконання до плану на 1-й квартал 2018р.</t>
  </si>
  <si>
    <t xml:space="preserve">Виконано за 1-й квартал 2018 року </t>
  </si>
  <si>
    <t xml:space="preserve">Разом виконання по загальному та спеціальному фондах за 1-й квартал 2018р. </t>
  </si>
  <si>
    <t>41050100</t>
  </si>
  <si>
    <t>Субвенція з місцевого бюджету на надання пільг та житлових субсидій населенню на оплату електроенергії, природного газу, послуг тепло-,   на надання пільг та житлових субсидій населенню на оплату електроенергії, природного газу, послуг тепло-, водопостачання і водовідведення , квартирної плати , вивезення побутового сміття та рідких нечистот</t>
  </si>
  <si>
    <t>41050000</t>
  </si>
  <si>
    <t>41050200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</si>
  <si>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</si>
  <si>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41050300</t>
  </si>
  <si>
    <t>41050700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</si>
  <si>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 </t>
  </si>
  <si>
    <t xml:space="preserve"> 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  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</si>
  <si>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</si>
  <si>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</si>
  <si>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</si>
  <si>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</si>
  <si>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</si>
  <si>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</si>
  <si>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</si>
  <si>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</si>
  <si>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Державного та місцевого  бюджетів - всього: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</si>
  <si>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</si>
  <si>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</si>
  <si>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</si>
  <si>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</si>
  <si>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</si>
  <si>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</si>
  <si>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</si>
  <si>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</si>
  <si>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</si>
  <si>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</si>
  <si>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</si>
  <si>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</si>
  <si>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41052000</t>
  </si>
  <si>
    <t>від30.05.2018 року № 395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</si>
</sst>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0" fontId="14" fillId="15" borderId="2" applyNumberFormat="0" applyAlignment="0" applyProtection="0"/>
    <xf numFmtId="0" fontId="31" fillId="15" borderId="1" applyNumberFormat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6" applyNumberFormat="0" applyFill="0" applyAlignment="0" applyProtection="0"/>
    <xf numFmtId="0" fontId="19" fillId="0" borderId="7" applyNumberFormat="0" applyFill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9" applyNumberFormat="0" applyFont="0" applyAlignment="0" applyProtection="0"/>
    <xf numFmtId="9" fontId="9" fillId="0" borderId="0" applyFont="0" applyFill="0" applyBorder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28" fillId="18" borderId="0" applyNumberFormat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196" fontId="41" fillId="0" borderId="16" xfId="0" applyNumberFormat="1" applyFont="1" applyFill="1" applyBorder="1" applyAlignment="1" applyProtection="1">
      <alignment vertical="center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4" fontId="35" fillId="0" borderId="16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197" fontId="35" fillId="0" borderId="16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35" fillId="0" borderId="1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ід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Итог" xfId="72"/>
    <cellStyle name="Контрольна клітинка" xfId="73"/>
    <cellStyle name="Контрольная ячейка" xfId="74"/>
    <cellStyle name="Назва" xfId="75"/>
    <cellStyle name="Название" xfId="76"/>
    <cellStyle name="Нейтральный" xfId="77"/>
    <cellStyle name="Обычный 2" xfId="78"/>
    <cellStyle name="Обычный_дод.1" xfId="79"/>
    <cellStyle name="Обычный_Додаток №1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hyperlink" Target="_ftn1" TargetMode="External" /><Relationship Id="rId13" Type="http://schemas.openxmlformats.org/officeDocument/2006/relationships/hyperlink" Target="_ftn1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0" zoomScaleNormal="70" zoomScalePageLayoutView="0" workbookViewId="0" topLeftCell="A1">
      <pane ySplit="7" topLeftCell="A88" activePane="bottomLeft" state="frozen"/>
      <selection pane="topLeft" activeCell="A1" sqref="A1"/>
      <selection pane="bottomLeft" activeCell="H59" sqref="H59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19.42187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0.140625" style="7" customWidth="1"/>
    <col min="13" max="16384" width="9.140625" style="3" customWidth="1"/>
  </cols>
  <sheetData>
    <row r="1" spans="1:12" ht="20.25">
      <c r="A1" s="47"/>
      <c r="B1" s="47"/>
      <c r="C1" s="46" t="s">
        <v>68</v>
      </c>
      <c r="D1" s="46"/>
      <c r="E1" s="46"/>
      <c r="F1" s="46"/>
      <c r="G1" s="46"/>
      <c r="H1" s="46"/>
      <c r="I1" s="46"/>
      <c r="J1" s="46"/>
      <c r="K1" s="46"/>
      <c r="L1" s="46"/>
    </row>
    <row r="2" spans="1:12" ht="20.25">
      <c r="A2" s="47"/>
      <c r="B2" s="47"/>
      <c r="C2" s="46" t="s">
        <v>20</v>
      </c>
      <c r="D2" s="46"/>
      <c r="E2" s="46"/>
      <c r="F2" s="46"/>
      <c r="G2" s="46"/>
      <c r="H2" s="46"/>
      <c r="I2" s="46"/>
      <c r="J2" s="46"/>
      <c r="K2" s="46"/>
      <c r="L2" s="46"/>
    </row>
    <row r="3" spans="1:12" ht="42" customHeight="1">
      <c r="A3" s="47"/>
      <c r="B3" s="47"/>
      <c r="C3" s="46" t="s">
        <v>111</v>
      </c>
      <c r="D3" s="46"/>
      <c r="E3" s="46"/>
      <c r="F3" s="46"/>
      <c r="G3" s="46"/>
      <c r="H3" s="46"/>
      <c r="I3" s="46"/>
      <c r="J3" s="46"/>
      <c r="K3" s="46"/>
      <c r="L3" s="46"/>
    </row>
    <row r="4" spans="1:12" ht="43.5" customHeight="1">
      <c r="A4" s="52" t="s">
        <v>73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1" thickBot="1">
      <c r="A5" s="11" t="s">
        <v>63</v>
      </c>
      <c r="B5" s="11"/>
      <c r="C5" s="11"/>
      <c r="D5" s="11"/>
      <c r="E5" s="11"/>
      <c r="F5" s="11"/>
      <c r="G5" s="11"/>
      <c r="I5" s="11"/>
      <c r="J5" s="11"/>
      <c r="K5" s="6" t="s">
        <v>29</v>
      </c>
      <c r="L5" s="11"/>
    </row>
    <row r="6" spans="1:12" ht="23.25" customHeight="1">
      <c r="A6" s="48" t="s">
        <v>8</v>
      </c>
      <c r="B6" s="54" t="s">
        <v>39</v>
      </c>
      <c r="C6" s="53" t="s">
        <v>65</v>
      </c>
      <c r="D6" s="53"/>
      <c r="E6" s="53"/>
      <c r="F6" s="53"/>
      <c r="G6" s="53"/>
      <c r="H6" s="50" t="s">
        <v>66</v>
      </c>
      <c r="I6" s="50"/>
      <c r="J6" s="50"/>
      <c r="K6" s="50"/>
      <c r="L6" s="18"/>
    </row>
    <row r="7" spans="1:12" ht="119.25" customHeight="1">
      <c r="A7" s="49"/>
      <c r="B7" s="55"/>
      <c r="C7" s="1" t="s">
        <v>74</v>
      </c>
      <c r="D7" s="1" t="s">
        <v>75</v>
      </c>
      <c r="E7" s="1" t="s">
        <v>76</v>
      </c>
      <c r="F7" s="1" t="s">
        <v>30</v>
      </c>
      <c r="G7" s="1" t="s">
        <v>77</v>
      </c>
      <c r="H7" s="1" t="s">
        <v>74</v>
      </c>
      <c r="I7" s="1" t="s">
        <v>75</v>
      </c>
      <c r="J7" s="1" t="s">
        <v>78</v>
      </c>
      <c r="K7" s="1" t="s">
        <v>77</v>
      </c>
      <c r="L7" s="19" t="s">
        <v>79</v>
      </c>
    </row>
    <row r="8" spans="1:12" s="4" customFormat="1" ht="18.75">
      <c r="A8" s="20">
        <v>10000000</v>
      </c>
      <c r="B8" s="21" t="s">
        <v>9</v>
      </c>
      <c r="C8" s="39">
        <f>SUM(C9,C15,C21,C22,C23,C24)</f>
        <v>1321409207.92</v>
      </c>
      <c r="D8" s="39">
        <f>SUM(D9,D15,D21,D22,D23,D24)</f>
        <v>310402000</v>
      </c>
      <c r="E8" s="39">
        <f>SUM(E9,E15,E21,E22,E23,E24)</f>
        <v>339001083.21</v>
      </c>
      <c r="F8" s="23">
        <v>91.8</v>
      </c>
      <c r="G8" s="42">
        <f>E8/D8*100</f>
        <v>109.2135628024304</v>
      </c>
      <c r="H8" s="39">
        <f>SUM(H24)</f>
        <v>565000</v>
      </c>
      <c r="I8" s="39">
        <f>SUM(I24)</f>
        <v>115550</v>
      </c>
      <c r="J8" s="39">
        <f>SUM(J24)</f>
        <v>138271.27</v>
      </c>
      <c r="K8" s="42">
        <f>J8/I8*100</f>
        <v>119.66358286456078</v>
      </c>
      <c r="L8" s="44">
        <f aca="true" t="shared" si="0" ref="L8:L59">SUM(E8,J8)</f>
        <v>339139354.47999996</v>
      </c>
    </row>
    <row r="9" spans="1:12" s="5" customFormat="1" ht="37.5">
      <c r="A9" s="20">
        <v>11000000</v>
      </c>
      <c r="B9" s="24" t="s">
        <v>23</v>
      </c>
      <c r="C9" s="39">
        <f>SUM(C10:C11)</f>
        <v>785750000</v>
      </c>
      <c r="D9" s="39">
        <f>SUM(D10:D11)</f>
        <v>182584500</v>
      </c>
      <c r="E9" s="39">
        <f>SUM(E10:E11)</f>
        <v>203501703.12</v>
      </c>
      <c r="F9" s="23">
        <v>88.2</v>
      </c>
      <c r="G9" s="42">
        <f aca="true" t="shared" si="1" ref="G9:G59">E9/D9*100</f>
        <v>111.45617679485389</v>
      </c>
      <c r="H9" s="39"/>
      <c r="I9" s="39"/>
      <c r="J9" s="39"/>
      <c r="K9" s="42"/>
      <c r="L9" s="44">
        <f t="shared" si="0"/>
        <v>203501703.12</v>
      </c>
    </row>
    <row r="10" spans="1:12" ht="18.75">
      <c r="A10" s="20">
        <v>11010000</v>
      </c>
      <c r="B10" s="21" t="s">
        <v>35</v>
      </c>
      <c r="C10" s="39">
        <v>785250000</v>
      </c>
      <c r="D10" s="39">
        <v>182499500</v>
      </c>
      <c r="E10" s="39">
        <v>202464269.63</v>
      </c>
      <c r="F10" s="22">
        <v>106.6</v>
      </c>
      <c r="G10" s="42">
        <v>110.9</v>
      </c>
      <c r="H10" s="39"/>
      <c r="I10" s="39"/>
      <c r="J10" s="39"/>
      <c r="K10" s="42"/>
      <c r="L10" s="44">
        <f t="shared" si="0"/>
        <v>202464269.63</v>
      </c>
    </row>
    <row r="11" spans="1:12" ht="39.75" customHeight="1">
      <c r="A11" s="20">
        <v>11020000</v>
      </c>
      <c r="B11" s="21" t="s">
        <v>67</v>
      </c>
      <c r="C11" s="39">
        <v>500000</v>
      </c>
      <c r="D11" s="39">
        <v>85000</v>
      </c>
      <c r="E11" s="39">
        <v>1037433.49</v>
      </c>
      <c r="F11" s="22">
        <v>80.7</v>
      </c>
      <c r="G11" s="42">
        <v>1220.5</v>
      </c>
      <c r="H11" s="39"/>
      <c r="I11" s="39"/>
      <c r="J11" s="39"/>
      <c r="K11" s="42"/>
      <c r="L11" s="44">
        <f t="shared" si="0"/>
        <v>1037433.49</v>
      </c>
    </row>
    <row r="12" spans="1:12" s="5" customFormat="1" ht="1.5" customHeight="1" hidden="1">
      <c r="A12" s="25" t="s">
        <v>16</v>
      </c>
      <c r="B12" s="24" t="s">
        <v>24</v>
      </c>
      <c r="C12" s="40">
        <f aca="true" t="shared" si="2" ref="C12:J12">SUM(C13:C14)</f>
        <v>0</v>
      </c>
      <c r="D12" s="40"/>
      <c r="E12" s="40">
        <f>SUM(E13:E14)</f>
        <v>0</v>
      </c>
      <c r="F12" s="23">
        <f t="shared" si="2"/>
        <v>103.8</v>
      </c>
      <c r="G12" s="42" t="e">
        <f t="shared" si="1"/>
        <v>#DIV/0!</v>
      </c>
      <c r="H12" s="39">
        <f t="shared" si="2"/>
        <v>0</v>
      </c>
      <c r="I12" s="39"/>
      <c r="J12" s="39">
        <f t="shared" si="2"/>
        <v>0</v>
      </c>
      <c r="K12" s="42"/>
      <c r="L12" s="44">
        <f t="shared" si="0"/>
        <v>0</v>
      </c>
    </row>
    <row r="13" spans="1:12" ht="18.75" hidden="1">
      <c r="A13" s="25" t="s">
        <v>25</v>
      </c>
      <c r="B13" s="24" t="s">
        <v>26</v>
      </c>
      <c r="C13" s="39"/>
      <c r="D13" s="39"/>
      <c r="E13" s="39">
        <v>0</v>
      </c>
      <c r="F13" s="22"/>
      <c r="G13" s="42" t="e">
        <f t="shared" si="1"/>
        <v>#DIV/0!</v>
      </c>
      <c r="H13" s="39"/>
      <c r="I13" s="39"/>
      <c r="J13" s="39"/>
      <c r="K13" s="42"/>
      <c r="L13" s="44">
        <f t="shared" si="0"/>
        <v>0</v>
      </c>
    </row>
    <row r="14" spans="1:12" ht="18.75" hidden="1">
      <c r="A14" s="25" t="s">
        <v>31</v>
      </c>
      <c r="B14" s="24" t="s">
        <v>32</v>
      </c>
      <c r="C14" s="39"/>
      <c r="D14" s="39"/>
      <c r="E14" s="39"/>
      <c r="F14" s="22">
        <v>103.8</v>
      </c>
      <c r="G14" s="42" t="e">
        <f t="shared" si="1"/>
        <v>#DIV/0!</v>
      </c>
      <c r="H14" s="39"/>
      <c r="I14" s="39"/>
      <c r="J14" s="39"/>
      <c r="K14" s="42"/>
      <c r="L14" s="44">
        <f t="shared" si="0"/>
        <v>0</v>
      </c>
    </row>
    <row r="15" spans="1:12" ht="19.5">
      <c r="A15" s="25" t="s">
        <v>99</v>
      </c>
      <c r="B15" s="26" t="s">
        <v>41</v>
      </c>
      <c r="C15" s="39">
        <f>SUM(C16:C20)</f>
        <v>387059207.91999996</v>
      </c>
      <c r="D15" s="39">
        <f>SUM(D16:D20)</f>
        <v>97044500</v>
      </c>
      <c r="E15" s="39">
        <f>SUM(E16:E20)</f>
        <v>103195130.4</v>
      </c>
      <c r="F15" s="22">
        <v>168.4</v>
      </c>
      <c r="G15" s="42">
        <f t="shared" si="1"/>
        <v>106.33794846694042</v>
      </c>
      <c r="H15" s="39"/>
      <c r="I15" s="39"/>
      <c r="J15" s="39"/>
      <c r="K15" s="42"/>
      <c r="L15" s="44">
        <f t="shared" si="0"/>
        <v>103195130.4</v>
      </c>
    </row>
    <row r="16" spans="1:12" ht="37.5">
      <c r="A16" s="20" t="s">
        <v>47</v>
      </c>
      <c r="B16" s="24" t="s">
        <v>37</v>
      </c>
      <c r="C16" s="39">
        <v>13810920</v>
      </c>
      <c r="D16" s="39">
        <v>1596800</v>
      </c>
      <c r="E16" s="39">
        <v>2779370.24</v>
      </c>
      <c r="F16" s="22"/>
      <c r="G16" s="42">
        <f t="shared" si="1"/>
        <v>174.0587575150301</v>
      </c>
      <c r="H16" s="39"/>
      <c r="I16" s="39"/>
      <c r="J16" s="39"/>
      <c r="K16" s="42"/>
      <c r="L16" s="44">
        <f t="shared" si="0"/>
        <v>2779370.24</v>
      </c>
    </row>
    <row r="17" spans="1:12" ht="37.5">
      <c r="A17" s="20" t="s">
        <v>48</v>
      </c>
      <c r="B17" s="24" t="s">
        <v>42</v>
      </c>
      <c r="C17" s="39">
        <v>148023287.92</v>
      </c>
      <c r="D17" s="39">
        <v>34515000</v>
      </c>
      <c r="E17" s="39">
        <v>35443697.08</v>
      </c>
      <c r="F17" s="22"/>
      <c r="G17" s="42">
        <f t="shared" si="1"/>
        <v>102.69070572214977</v>
      </c>
      <c r="H17" s="39"/>
      <c r="I17" s="39"/>
      <c r="J17" s="39"/>
      <c r="K17" s="42"/>
      <c r="L17" s="44">
        <f t="shared" si="0"/>
        <v>35443697.08</v>
      </c>
    </row>
    <row r="18" spans="1:12" ht="18.75">
      <c r="A18" s="25" t="s">
        <v>45</v>
      </c>
      <c r="B18" s="24" t="s">
        <v>43</v>
      </c>
      <c r="C18" s="39">
        <v>2500000</v>
      </c>
      <c r="D18" s="39">
        <v>250000</v>
      </c>
      <c r="E18" s="39">
        <v>805795.15</v>
      </c>
      <c r="F18" s="22"/>
      <c r="G18" s="42">
        <f t="shared" si="1"/>
        <v>322.31806</v>
      </c>
      <c r="H18" s="39"/>
      <c r="I18" s="39"/>
      <c r="J18" s="39"/>
      <c r="K18" s="42"/>
      <c r="L18" s="44">
        <f t="shared" si="0"/>
        <v>805795.15</v>
      </c>
    </row>
    <row r="19" spans="1:12" ht="37.5">
      <c r="A19" s="20" t="s">
        <v>46</v>
      </c>
      <c r="B19" s="24" t="s">
        <v>44</v>
      </c>
      <c r="C19" s="39">
        <v>175000</v>
      </c>
      <c r="D19" s="39">
        <v>42700</v>
      </c>
      <c r="E19" s="39">
        <v>55147.33</v>
      </c>
      <c r="F19" s="22"/>
      <c r="G19" s="42">
        <f t="shared" si="1"/>
        <v>129.1506557377049</v>
      </c>
      <c r="H19" s="39"/>
      <c r="I19" s="39"/>
      <c r="J19" s="39"/>
      <c r="K19" s="42"/>
      <c r="L19" s="44">
        <f t="shared" si="0"/>
        <v>55147.33</v>
      </c>
    </row>
    <row r="20" spans="1:12" ht="37.5">
      <c r="A20" s="20" t="s">
        <v>49</v>
      </c>
      <c r="B20" s="24" t="s">
        <v>10</v>
      </c>
      <c r="C20" s="39">
        <v>222550000</v>
      </c>
      <c r="D20" s="39">
        <v>60640000</v>
      </c>
      <c r="E20" s="39">
        <v>64111120.6</v>
      </c>
      <c r="F20" s="22"/>
      <c r="G20" s="42">
        <f t="shared" si="1"/>
        <v>105.724143469657</v>
      </c>
      <c r="H20" s="39"/>
      <c r="I20" s="39"/>
      <c r="J20" s="39"/>
      <c r="K20" s="42"/>
      <c r="L20" s="44">
        <f t="shared" si="0"/>
        <v>64111120.6</v>
      </c>
    </row>
    <row r="21" spans="1:12" ht="37.5">
      <c r="A21" s="20">
        <v>14040000</v>
      </c>
      <c r="B21" s="27" t="s">
        <v>52</v>
      </c>
      <c r="C21" s="39">
        <v>80500000</v>
      </c>
      <c r="D21" s="39">
        <v>17180000</v>
      </c>
      <c r="E21" s="39">
        <v>17409128.07</v>
      </c>
      <c r="F21" s="22"/>
      <c r="G21" s="42">
        <f t="shared" si="1"/>
        <v>101.33369074505238</v>
      </c>
      <c r="H21" s="39"/>
      <c r="I21" s="39"/>
      <c r="J21" s="39"/>
      <c r="K21" s="42"/>
      <c r="L21" s="44">
        <f t="shared" si="0"/>
        <v>17409128.07</v>
      </c>
    </row>
    <row r="22" spans="1:12" ht="18.75">
      <c r="A22" s="20">
        <v>14021900</v>
      </c>
      <c r="B22" s="27" t="s">
        <v>69</v>
      </c>
      <c r="C22" s="39">
        <v>14165000</v>
      </c>
      <c r="D22" s="39">
        <v>2822500</v>
      </c>
      <c r="E22" s="39">
        <v>3495942.07</v>
      </c>
      <c r="F22" s="22"/>
      <c r="G22" s="42">
        <f t="shared" si="1"/>
        <v>123.8597721877768</v>
      </c>
      <c r="H22" s="39"/>
      <c r="I22" s="39"/>
      <c r="J22" s="39"/>
      <c r="K22" s="42"/>
      <c r="L22" s="44">
        <f t="shared" si="0"/>
        <v>3495942.07</v>
      </c>
    </row>
    <row r="23" spans="1:12" ht="18.75">
      <c r="A23" s="20">
        <v>14031900</v>
      </c>
      <c r="B23" s="27" t="s">
        <v>69</v>
      </c>
      <c r="C23" s="39">
        <v>53935000</v>
      </c>
      <c r="D23" s="39">
        <v>10770500</v>
      </c>
      <c r="E23" s="39">
        <v>11399179.55</v>
      </c>
      <c r="F23" s="22"/>
      <c r="G23" s="42">
        <f t="shared" si="1"/>
        <v>105.83705074044845</v>
      </c>
      <c r="H23" s="39"/>
      <c r="I23" s="39"/>
      <c r="J23" s="39"/>
      <c r="K23" s="42"/>
      <c r="L23" s="44">
        <f t="shared" si="0"/>
        <v>11399179.55</v>
      </c>
    </row>
    <row r="24" spans="1:12" ht="18.75">
      <c r="A24" s="20">
        <v>19010000</v>
      </c>
      <c r="B24" s="27" t="s">
        <v>33</v>
      </c>
      <c r="C24" s="39"/>
      <c r="D24" s="39"/>
      <c r="E24" s="39">
        <v>0</v>
      </c>
      <c r="F24" s="22"/>
      <c r="G24" s="42"/>
      <c r="H24" s="39">
        <v>565000</v>
      </c>
      <c r="I24" s="39">
        <v>115550</v>
      </c>
      <c r="J24" s="39">
        <v>138271.27</v>
      </c>
      <c r="K24" s="42">
        <f>J24/I24*100</f>
        <v>119.66358286456078</v>
      </c>
      <c r="L24" s="44">
        <f t="shared" si="0"/>
        <v>138271.27</v>
      </c>
    </row>
    <row r="25" spans="1:12" s="4" customFormat="1" ht="18.75">
      <c r="A25" s="25" t="s">
        <v>100</v>
      </c>
      <c r="B25" s="21" t="s">
        <v>11</v>
      </c>
      <c r="C25" s="39">
        <f>SUM(C26,C27,C28,C31,,C35)</f>
        <v>61064000</v>
      </c>
      <c r="D25" s="39">
        <f>SUM(D26,D27,D28,D31,,D35)</f>
        <v>11752640</v>
      </c>
      <c r="E25" s="39">
        <f>SUM(E26,E27,E28,E31,,E35)</f>
        <v>16156467.87</v>
      </c>
      <c r="F25" s="39">
        <f>SUM(F26,F27,F28,F31,F34)</f>
        <v>325.6</v>
      </c>
      <c r="G25" s="42">
        <f t="shared" si="1"/>
        <v>137.47096711887713</v>
      </c>
      <c r="H25" s="39">
        <f>SUM(H35)</f>
        <v>130232765.03</v>
      </c>
      <c r="I25" s="39">
        <f>SUM(I35)</f>
        <v>31658054.5</v>
      </c>
      <c r="J25" s="39">
        <f>SUM(J35)</f>
        <v>37790663.77</v>
      </c>
      <c r="K25" s="42">
        <f>J25/I25*100</f>
        <v>119.37140284473261</v>
      </c>
      <c r="L25" s="44">
        <f>SUM(E25,J25)</f>
        <v>53947131.64</v>
      </c>
    </row>
    <row r="26" spans="1:12" ht="69" customHeight="1">
      <c r="A26" s="25" t="s">
        <v>1</v>
      </c>
      <c r="B26" s="28" t="s">
        <v>0</v>
      </c>
      <c r="C26" s="39">
        <v>800000</v>
      </c>
      <c r="D26" s="39">
        <v>425000</v>
      </c>
      <c r="E26" s="39">
        <v>452771</v>
      </c>
      <c r="F26" s="22">
        <v>31.3</v>
      </c>
      <c r="G26" s="42">
        <f t="shared" si="1"/>
        <v>106.53435294117648</v>
      </c>
      <c r="H26" s="39"/>
      <c r="I26" s="39"/>
      <c r="J26" s="39"/>
      <c r="K26" s="42"/>
      <c r="L26" s="44">
        <f t="shared" si="0"/>
        <v>452771</v>
      </c>
    </row>
    <row r="27" spans="1:12" ht="30.75" customHeight="1">
      <c r="A27" s="25" t="s">
        <v>70</v>
      </c>
      <c r="B27" s="28" t="s">
        <v>71</v>
      </c>
      <c r="C27" s="39">
        <v>17500000</v>
      </c>
      <c r="D27" s="39">
        <v>2120000</v>
      </c>
      <c r="E27" s="39">
        <v>2660624.41</v>
      </c>
      <c r="F27" s="22"/>
      <c r="G27" s="42">
        <v>125.5</v>
      </c>
      <c r="H27" s="39"/>
      <c r="I27" s="39"/>
      <c r="J27" s="39"/>
      <c r="K27" s="42"/>
      <c r="L27" s="44">
        <f t="shared" si="0"/>
        <v>2660624.41</v>
      </c>
    </row>
    <row r="28" spans="1:12" ht="30.75" customHeight="1">
      <c r="A28" s="25" t="s">
        <v>101</v>
      </c>
      <c r="B28" s="24" t="s">
        <v>13</v>
      </c>
      <c r="C28" s="39">
        <f>SUM(C29:C30)</f>
        <v>1200000</v>
      </c>
      <c r="D28" s="39">
        <f>SUM(D29:D30)</f>
        <v>214000</v>
      </c>
      <c r="E28" s="39">
        <f>SUM(E29:E30)</f>
        <v>439792.86</v>
      </c>
      <c r="F28" s="23">
        <v>110.4</v>
      </c>
      <c r="G28" s="42">
        <f>E28/D28*100</f>
        <v>205.51068224299064</v>
      </c>
      <c r="H28" s="39"/>
      <c r="I28" s="39"/>
      <c r="J28" s="39"/>
      <c r="K28" s="42"/>
      <c r="L28" s="44">
        <f>SUM(E28,J28)</f>
        <v>439792.86</v>
      </c>
    </row>
    <row r="29" spans="1:12" ht="67.5" customHeight="1">
      <c r="A29" s="20" t="s">
        <v>61</v>
      </c>
      <c r="B29" s="24" t="s">
        <v>36</v>
      </c>
      <c r="C29" s="39">
        <v>460000</v>
      </c>
      <c r="D29" s="39">
        <v>40000</v>
      </c>
      <c r="E29" s="39">
        <v>207270.66</v>
      </c>
      <c r="F29" s="22">
        <v>83.8</v>
      </c>
      <c r="G29" s="42">
        <f>E29/D29*100</f>
        <v>518.17665</v>
      </c>
      <c r="H29" s="39"/>
      <c r="I29" s="39"/>
      <c r="J29" s="39"/>
      <c r="K29" s="42"/>
      <c r="L29" s="44">
        <f>SUM(E29,J29)</f>
        <v>207270.66</v>
      </c>
    </row>
    <row r="30" spans="1:12" ht="30.75" customHeight="1">
      <c r="A30" s="25" t="s">
        <v>6</v>
      </c>
      <c r="B30" s="24" t="s">
        <v>72</v>
      </c>
      <c r="C30" s="39">
        <v>740000</v>
      </c>
      <c r="D30" s="39">
        <v>174000</v>
      </c>
      <c r="E30" s="39">
        <v>232522.2</v>
      </c>
      <c r="F30" s="22"/>
      <c r="G30" s="42">
        <f>E30/D30*100</f>
        <v>133.63344827586207</v>
      </c>
      <c r="H30" s="39"/>
      <c r="I30" s="39"/>
      <c r="J30" s="39"/>
      <c r="K30" s="42"/>
      <c r="L30" s="44">
        <f>SUM(E30,J30)</f>
        <v>232522.2</v>
      </c>
    </row>
    <row r="31" spans="1:12" s="5" customFormat="1" ht="40.5" customHeight="1">
      <c r="A31" s="25" t="s">
        <v>102</v>
      </c>
      <c r="B31" s="24" t="s">
        <v>12</v>
      </c>
      <c r="C31" s="39">
        <f>SUM(C32:C34)</f>
        <v>34060000</v>
      </c>
      <c r="D31" s="39">
        <f>SUM(D32:D34)</f>
        <v>7313640</v>
      </c>
      <c r="E31" s="39">
        <f>SUM(E32:E34)</f>
        <v>10081183.62</v>
      </c>
      <c r="F31" s="23">
        <v>98.9</v>
      </c>
      <c r="G31" s="42">
        <f t="shared" si="1"/>
        <v>137.84085106732078</v>
      </c>
      <c r="H31" s="39"/>
      <c r="I31" s="39"/>
      <c r="J31" s="39"/>
      <c r="K31" s="42"/>
      <c r="L31" s="44">
        <f t="shared" si="0"/>
        <v>10081183.62</v>
      </c>
    </row>
    <row r="32" spans="1:12" s="5" customFormat="1" ht="40.5" customHeight="1">
      <c r="A32" s="25" t="s">
        <v>2</v>
      </c>
      <c r="B32" s="24" t="s">
        <v>3</v>
      </c>
      <c r="C32" s="39">
        <v>24500000</v>
      </c>
      <c r="D32" s="39">
        <v>4967500</v>
      </c>
      <c r="E32" s="39">
        <v>7514117.25</v>
      </c>
      <c r="F32" s="23"/>
      <c r="G32" s="42">
        <f t="shared" si="1"/>
        <v>151.26557121288374</v>
      </c>
      <c r="H32" s="39"/>
      <c r="I32" s="39"/>
      <c r="J32" s="39"/>
      <c r="K32" s="42"/>
      <c r="L32" s="44">
        <f t="shared" si="0"/>
        <v>7514117.25</v>
      </c>
    </row>
    <row r="33" spans="1:12" ht="37.5">
      <c r="A33" s="25" t="s">
        <v>4</v>
      </c>
      <c r="B33" s="24" t="s">
        <v>18</v>
      </c>
      <c r="C33" s="39">
        <v>8560000</v>
      </c>
      <c r="D33" s="39">
        <v>2105000</v>
      </c>
      <c r="E33" s="39">
        <v>2364025.08</v>
      </c>
      <c r="F33" s="22">
        <v>98.3</v>
      </c>
      <c r="G33" s="42">
        <f t="shared" si="1"/>
        <v>112.3052294536817</v>
      </c>
      <c r="H33" s="39"/>
      <c r="I33" s="39"/>
      <c r="J33" s="39"/>
      <c r="K33" s="42"/>
      <c r="L33" s="44">
        <f t="shared" si="0"/>
        <v>2364025.08</v>
      </c>
    </row>
    <row r="34" spans="1:12" ht="18.75">
      <c r="A34" s="25" t="s">
        <v>5</v>
      </c>
      <c r="B34" s="24" t="s">
        <v>21</v>
      </c>
      <c r="C34" s="39">
        <v>1000000</v>
      </c>
      <c r="D34" s="39">
        <v>241140</v>
      </c>
      <c r="E34" s="39">
        <v>203041.29</v>
      </c>
      <c r="F34" s="22">
        <v>85</v>
      </c>
      <c r="G34" s="42">
        <f t="shared" si="1"/>
        <v>84.20058472256781</v>
      </c>
      <c r="H34" s="39"/>
      <c r="I34" s="39"/>
      <c r="J34" s="39"/>
      <c r="K34" s="42"/>
      <c r="L34" s="44">
        <f t="shared" si="0"/>
        <v>203041.29</v>
      </c>
    </row>
    <row r="35" spans="1:12" ht="18.75">
      <c r="A35" s="25" t="s">
        <v>103</v>
      </c>
      <c r="B35" s="24" t="s">
        <v>51</v>
      </c>
      <c r="C35" s="39">
        <f>SUM(C36:C37)</f>
        <v>7504000</v>
      </c>
      <c r="D35" s="39">
        <f>SUM(D36:D37)</f>
        <v>1680000</v>
      </c>
      <c r="E35" s="39">
        <f>SUM(E36:E37)</f>
        <v>2522095.98</v>
      </c>
      <c r="F35" s="22">
        <v>585.9</v>
      </c>
      <c r="G35" s="42">
        <f t="shared" si="1"/>
        <v>150.1247607142857</v>
      </c>
      <c r="H35" s="39">
        <f>SUM(H36:H38)</f>
        <v>130232765.03</v>
      </c>
      <c r="I35" s="39">
        <f>SUM(I36:I38)</f>
        <v>31658054.5</v>
      </c>
      <c r="J35" s="39">
        <f>SUM(J36:J38)</f>
        <v>37790663.77</v>
      </c>
      <c r="K35" s="42">
        <f>J35/I35*100</f>
        <v>119.37140284473261</v>
      </c>
      <c r="L35" s="44">
        <f t="shared" si="0"/>
        <v>40312759.75</v>
      </c>
    </row>
    <row r="36" spans="1:12" ht="37.5">
      <c r="A36" s="20" t="s">
        <v>62</v>
      </c>
      <c r="B36" s="24" t="s">
        <v>14</v>
      </c>
      <c r="C36" s="39">
        <v>7504000</v>
      </c>
      <c r="D36" s="39">
        <v>1680000</v>
      </c>
      <c r="E36" s="39">
        <v>2522095.98</v>
      </c>
      <c r="F36" s="22"/>
      <c r="G36" s="42">
        <f t="shared" si="1"/>
        <v>150.1247607142857</v>
      </c>
      <c r="H36" s="39"/>
      <c r="I36" s="39"/>
      <c r="J36" s="39">
        <v>80397.32</v>
      </c>
      <c r="K36" s="42"/>
      <c r="L36" s="44">
        <f t="shared" si="0"/>
        <v>2602493.3</v>
      </c>
    </row>
    <row r="37" spans="1:12" ht="37.5" customHeight="1">
      <c r="A37" s="25" t="s">
        <v>7</v>
      </c>
      <c r="B37" s="24" t="s">
        <v>50</v>
      </c>
      <c r="C37" s="39"/>
      <c r="D37" s="39"/>
      <c r="E37" s="39"/>
      <c r="F37" s="22"/>
      <c r="G37" s="42"/>
      <c r="H37" s="39">
        <v>15000000</v>
      </c>
      <c r="I37" s="39">
        <v>3750000</v>
      </c>
      <c r="J37" s="39">
        <v>4799663.47</v>
      </c>
      <c r="K37" s="42">
        <f>J37/I37*100</f>
        <v>127.99102586666666</v>
      </c>
      <c r="L37" s="44">
        <f t="shared" si="0"/>
        <v>4799663.47</v>
      </c>
    </row>
    <row r="38" spans="1:12" ht="18.75">
      <c r="A38" s="25" t="s">
        <v>104</v>
      </c>
      <c r="B38" s="24" t="s">
        <v>15</v>
      </c>
      <c r="C38" s="39"/>
      <c r="D38" s="39"/>
      <c r="E38" s="39"/>
      <c r="F38" s="22"/>
      <c r="G38" s="42"/>
      <c r="H38" s="39">
        <v>115232765.03</v>
      </c>
      <c r="I38" s="39">
        <v>27908054.5</v>
      </c>
      <c r="J38" s="39">
        <v>32910602.98</v>
      </c>
      <c r="K38" s="42">
        <f>J38/I38*100</f>
        <v>117.92510645985732</v>
      </c>
      <c r="L38" s="44">
        <f t="shared" si="0"/>
        <v>32910602.98</v>
      </c>
    </row>
    <row r="39" spans="1:12" ht="18.75">
      <c r="A39" s="25" t="s">
        <v>105</v>
      </c>
      <c r="B39" s="24" t="s">
        <v>55</v>
      </c>
      <c r="C39" s="39">
        <f>SUM(C40:C41)</f>
        <v>75000</v>
      </c>
      <c r="D39" s="39">
        <f>SUM(D40:D41)</f>
        <v>8500</v>
      </c>
      <c r="E39" s="39">
        <f>SUM(E40:E41)</f>
        <v>36903.05</v>
      </c>
      <c r="F39" s="22"/>
      <c r="G39" s="42">
        <f t="shared" si="1"/>
        <v>434.1535294117647</v>
      </c>
      <c r="H39" s="39">
        <f>SUM(H41:H42)</f>
        <v>3564200</v>
      </c>
      <c r="I39" s="39">
        <f>SUM(I41:I42)</f>
        <v>50000</v>
      </c>
      <c r="J39" s="39">
        <f>SUM(J41:J42)</f>
        <v>2579293.1</v>
      </c>
      <c r="K39" s="42">
        <f>J39/I39*100</f>
        <v>5158.5862</v>
      </c>
      <c r="L39" s="44">
        <f t="shared" si="0"/>
        <v>2616196.15</v>
      </c>
    </row>
    <row r="40" spans="1:12" ht="75">
      <c r="A40" s="25" t="s">
        <v>53</v>
      </c>
      <c r="B40" s="24" t="s">
        <v>54</v>
      </c>
      <c r="C40" s="39">
        <v>75000</v>
      </c>
      <c r="D40" s="39">
        <v>8500</v>
      </c>
      <c r="E40" s="39">
        <v>36903.05</v>
      </c>
      <c r="F40" s="22"/>
      <c r="G40" s="42">
        <f>E40/D40*100</f>
        <v>434.1535294117647</v>
      </c>
      <c r="H40" s="39"/>
      <c r="I40" s="39"/>
      <c r="J40" s="39"/>
      <c r="K40" s="42"/>
      <c r="L40" s="44">
        <f>SUM(E40,J40)</f>
        <v>36903.05</v>
      </c>
    </row>
    <row r="41" spans="1:12" ht="37.5">
      <c r="A41" s="25" t="s">
        <v>106</v>
      </c>
      <c r="B41" s="24" t="s">
        <v>17</v>
      </c>
      <c r="C41" s="39"/>
      <c r="D41" s="39"/>
      <c r="E41" s="39"/>
      <c r="F41" s="22"/>
      <c r="G41" s="42"/>
      <c r="H41" s="39">
        <v>1052341</v>
      </c>
      <c r="I41" s="39">
        <v>50000</v>
      </c>
      <c r="J41" s="39">
        <v>36530.7</v>
      </c>
      <c r="K41" s="42">
        <v>73.1</v>
      </c>
      <c r="L41" s="44">
        <f t="shared" si="0"/>
        <v>36530.7</v>
      </c>
    </row>
    <row r="42" spans="1:12" ht="18.75">
      <c r="A42" s="25" t="s">
        <v>107</v>
      </c>
      <c r="B42" s="24" t="s">
        <v>38</v>
      </c>
      <c r="C42" s="39"/>
      <c r="D42" s="39"/>
      <c r="E42" s="39"/>
      <c r="F42" s="22"/>
      <c r="G42" s="42"/>
      <c r="H42" s="39">
        <v>2511859</v>
      </c>
      <c r="I42" s="39">
        <v>0</v>
      </c>
      <c r="J42" s="39">
        <v>2542762.4</v>
      </c>
      <c r="K42" s="42">
        <v>0</v>
      </c>
      <c r="L42" s="44">
        <f t="shared" si="0"/>
        <v>2542762.4</v>
      </c>
    </row>
    <row r="43" spans="1:12" ht="24.75" customHeight="1">
      <c r="A43" s="25" t="s">
        <v>108</v>
      </c>
      <c r="B43" s="24" t="s">
        <v>34</v>
      </c>
      <c r="C43" s="39"/>
      <c r="D43" s="39"/>
      <c r="E43" s="39"/>
      <c r="F43" s="22"/>
      <c r="G43" s="42"/>
      <c r="H43" s="39">
        <v>3407000</v>
      </c>
      <c r="I43" s="39">
        <v>695000</v>
      </c>
      <c r="J43" s="39">
        <v>840169.25</v>
      </c>
      <c r="K43" s="42">
        <f>J43/I43*100</f>
        <v>120.88766187050359</v>
      </c>
      <c r="L43" s="44">
        <f t="shared" si="0"/>
        <v>840169.25</v>
      </c>
    </row>
    <row r="44" spans="1:12" s="4" customFormat="1" ht="18.75">
      <c r="A44" s="29"/>
      <c r="B44" s="30" t="s">
        <v>56</v>
      </c>
      <c r="C44" s="39">
        <f>SUM(C8,C25,C39)</f>
        <v>1382548207.92</v>
      </c>
      <c r="D44" s="39">
        <f>SUM(D8,D25,D39)</f>
        <v>322163140</v>
      </c>
      <c r="E44" s="39">
        <f>SUM(E8,E25,E39)</f>
        <v>355194454.13</v>
      </c>
      <c r="F44" s="31">
        <v>92.2</v>
      </c>
      <c r="G44" s="42">
        <f t="shared" si="1"/>
        <v>110.2529774604258</v>
      </c>
      <c r="H44" s="39">
        <f>SUM(H8,H25,H39,H43)</f>
        <v>137768965.03</v>
      </c>
      <c r="I44" s="39">
        <f>SUM(I8,I25,I39,I43)</f>
        <v>32518604.5</v>
      </c>
      <c r="J44" s="39">
        <f>SUM(J8,J25,J39,J43)</f>
        <v>41348397.39000001</v>
      </c>
      <c r="K44" s="42">
        <f>J44/I44*100</f>
        <v>127.15304984874123</v>
      </c>
      <c r="L44" s="44">
        <f t="shared" si="0"/>
        <v>396542851.52</v>
      </c>
    </row>
    <row r="45" spans="1:12" s="4" customFormat="1" ht="18.75">
      <c r="A45" s="29" t="s">
        <v>109</v>
      </c>
      <c r="B45" s="30" t="s">
        <v>94</v>
      </c>
      <c r="C45" s="39">
        <f>SUM(C46,C47)</f>
        <v>1405613757</v>
      </c>
      <c r="D45" s="39">
        <f>SUM(D46,D47)</f>
        <v>411755196.45</v>
      </c>
      <c r="E45" s="39">
        <f>SUM(E46,E47)</f>
        <v>406664215.66</v>
      </c>
      <c r="F45" s="31"/>
      <c r="G45" s="42">
        <v>98.8</v>
      </c>
      <c r="H45" s="39"/>
      <c r="I45" s="39"/>
      <c r="J45" s="39"/>
      <c r="K45" s="42"/>
      <c r="L45" s="44">
        <v>406664215.7</v>
      </c>
    </row>
    <row r="46" spans="1:12" s="4" customFormat="1" ht="87.75" customHeight="1">
      <c r="A46" s="29" t="s">
        <v>95</v>
      </c>
      <c r="B46" s="38" t="s">
        <v>96</v>
      </c>
      <c r="C46" s="39">
        <v>12250931</v>
      </c>
      <c r="D46" s="39">
        <v>1215672</v>
      </c>
      <c r="E46" s="39">
        <v>1215672</v>
      </c>
      <c r="F46" s="31"/>
      <c r="G46" s="42">
        <v>100</v>
      </c>
      <c r="H46" s="39"/>
      <c r="I46" s="39"/>
      <c r="J46" s="39"/>
      <c r="K46" s="42"/>
      <c r="L46" s="44">
        <v>1215672</v>
      </c>
    </row>
    <row r="47" spans="1:12" s="4" customFormat="1" ht="39">
      <c r="A47" s="32" t="s">
        <v>27</v>
      </c>
      <c r="B47" s="33" t="s">
        <v>97</v>
      </c>
      <c r="C47" s="39">
        <f>SUM(C48,C49,C50)</f>
        <v>1393362826</v>
      </c>
      <c r="D47" s="39">
        <f>SUM(D48,D49,D50)</f>
        <v>410539524.45</v>
      </c>
      <c r="E47" s="39">
        <f>SUM(E48,E49,E50)</f>
        <v>405448543.66</v>
      </c>
      <c r="F47" s="34">
        <f>SUM(F51:F58)</f>
        <v>271.2</v>
      </c>
      <c r="G47" s="42">
        <f t="shared" si="1"/>
        <v>98.75992919395024</v>
      </c>
      <c r="H47" s="39"/>
      <c r="I47" s="39"/>
      <c r="J47" s="39"/>
      <c r="K47" s="42"/>
      <c r="L47" s="44">
        <f t="shared" si="0"/>
        <v>405448543.66</v>
      </c>
    </row>
    <row r="48" spans="1:12" s="4" customFormat="1" ht="37.5">
      <c r="A48" s="25" t="s">
        <v>59</v>
      </c>
      <c r="B48" s="24" t="s">
        <v>57</v>
      </c>
      <c r="C48" s="39">
        <v>304652500</v>
      </c>
      <c r="D48" s="39">
        <v>70374600</v>
      </c>
      <c r="E48" s="39">
        <v>70374600</v>
      </c>
      <c r="F48" s="23"/>
      <c r="G48" s="42">
        <f t="shared" si="1"/>
        <v>100</v>
      </c>
      <c r="H48" s="39"/>
      <c r="I48" s="39"/>
      <c r="J48" s="39"/>
      <c r="K48" s="42"/>
      <c r="L48" s="44">
        <f t="shared" si="0"/>
        <v>70374600</v>
      </c>
    </row>
    <row r="49" spans="1:12" s="4" customFormat="1" ht="37.5">
      <c r="A49" s="25" t="s">
        <v>58</v>
      </c>
      <c r="B49" s="24" t="s">
        <v>60</v>
      </c>
      <c r="C49" s="39">
        <v>210178300</v>
      </c>
      <c r="D49" s="39">
        <v>61337500</v>
      </c>
      <c r="E49" s="39">
        <v>61337500</v>
      </c>
      <c r="F49" s="23"/>
      <c r="G49" s="42">
        <f t="shared" si="1"/>
        <v>100</v>
      </c>
      <c r="H49" s="39"/>
      <c r="I49" s="39"/>
      <c r="J49" s="39"/>
      <c r="K49" s="42"/>
      <c r="L49" s="44">
        <f t="shared" si="0"/>
        <v>61337500</v>
      </c>
    </row>
    <row r="50" spans="1:12" s="4" customFormat="1" ht="39">
      <c r="A50" s="25" t="s">
        <v>82</v>
      </c>
      <c r="B50" s="26" t="s">
        <v>98</v>
      </c>
      <c r="C50" s="39">
        <f>SUM(C52:C58)</f>
        <v>878532026</v>
      </c>
      <c r="D50" s="39">
        <f>SUM(D52:D58)</f>
        <v>278827424.45</v>
      </c>
      <c r="E50" s="39">
        <f>SUM(E52:E58)</f>
        <v>273736443.66</v>
      </c>
      <c r="F50" s="23"/>
      <c r="G50" s="42">
        <f t="shared" si="1"/>
        <v>98.17414632006081</v>
      </c>
      <c r="H50" s="39"/>
      <c r="I50" s="39"/>
      <c r="J50" s="39"/>
      <c r="K50" s="42"/>
      <c r="L50" s="44">
        <f t="shared" si="0"/>
        <v>273736443.66</v>
      </c>
    </row>
    <row r="51" spans="1:12" s="4" customFormat="1" ht="2.25" customHeight="1" hidden="1">
      <c r="A51" s="25" t="s">
        <v>28</v>
      </c>
      <c r="B51" s="24" t="s">
        <v>40</v>
      </c>
      <c r="C51" s="39"/>
      <c r="D51" s="39"/>
      <c r="E51" s="39"/>
      <c r="F51" s="23"/>
      <c r="G51" s="42" t="e">
        <f t="shared" si="1"/>
        <v>#DIV/0!</v>
      </c>
      <c r="H51" s="39"/>
      <c r="I51" s="39"/>
      <c r="J51" s="39"/>
      <c r="K51" s="42"/>
      <c r="L51" s="44">
        <f t="shared" si="0"/>
        <v>0</v>
      </c>
    </row>
    <row r="52" spans="1:12" s="4" customFormat="1" ht="131.25">
      <c r="A52" s="25" t="s">
        <v>80</v>
      </c>
      <c r="B52" s="24" t="s">
        <v>81</v>
      </c>
      <c r="C52" s="39">
        <v>523967300</v>
      </c>
      <c r="D52" s="39">
        <v>195250771.2</v>
      </c>
      <c r="E52" s="39">
        <v>195250771.2</v>
      </c>
      <c r="F52" s="23">
        <v>97.1</v>
      </c>
      <c r="G52" s="42">
        <f t="shared" si="1"/>
        <v>100</v>
      </c>
      <c r="H52" s="39"/>
      <c r="I52" s="39"/>
      <c r="J52" s="39"/>
      <c r="K52" s="42"/>
      <c r="L52" s="44">
        <f t="shared" si="0"/>
        <v>195250771.2</v>
      </c>
    </row>
    <row r="53" spans="1:12" s="4" customFormat="1" ht="89.25" customHeight="1">
      <c r="A53" s="25" t="s">
        <v>83</v>
      </c>
      <c r="B53" s="24" t="s">
        <v>84</v>
      </c>
      <c r="C53" s="39">
        <v>60000</v>
      </c>
      <c r="D53" s="39">
        <v>14551.25</v>
      </c>
      <c r="E53" s="39">
        <v>14551.25</v>
      </c>
      <c r="F53" s="23"/>
      <c r="G53" s="42">
        <f t="shared" si="1"/>
        <v>100</v>
      </c>
      <c r="H53" s="39"/>
      <c r="I53" s="39"/>
      <c r="J53" s="39"/>
      <c r="K53" s="42"/>
      <c r="L53" s="44">
        <f t="shared" si="0"/>
        <v>14551.25</v>
      </c>
    </row>
    <row r="54" spans="1:12" s="4" customFormat="1" ht="240.75" customHeight="1">
      <c r="A54" s="25" t="s">
        <v>85</v>
      </c>
      <c r="B54" s="24" t="s">
        <v>87</v>
      </c>
      <c r="C54" s="39">
        <v>343735700</v>
      </c>
      <c r="D54" s="39">
        <v>80156100</v>
      </c>
      <c r="E54" s="39">
        <v>75095589.48</v>
      </c>
      <c r="F54" s="23">
        <v>43.6</v>
      </c>
      <c r="G54" s="42">
        <f t="shared" si="1"/>
        <v>93.68668071425631</v>
      </c>
      <c r="H54" s="39"/>
      <c r="I54" s="39"/>
      <c r="J54" s="39"/>
      <c r="K54" s="42"/>
      <c r="L54" s="44">
        <f t="shared" si="0"/>
        <v>75095589.48</v>
      </c>
    </row>
    <row r="55" spans="1:12" s="4" customFormat="1" ht="201.75" customHeight="1">
      <c r="A55" s="25" t="s">
        <v>86</v>
      </c>
      <c r="B55" s="24" t="s">
        <v>88</v>
      </c>
      <c r="C55" s="39">
        <v>851000</v>
      </c>
      <c r="D55" s="39">
        <v>185100</v>
      </c>
      <c r="E55" s="39">
        <v>154629.73</v>
      </c>
      <c r="F55" s="23">
        <v>87.1</v>
      </c>
      <c r="G55" s="42">
        <f t="shared" si="1"/>
        <v>83.53848190167477</v>
      </c>
      <c r="H55" s="39"/>
      <c r="I55" s="39"/>
      <c r="J55" s="39"/>
      <c r="K55" s="42"/>
      <c r="L55" s="44">
        <f t="shared" si="0"/>
        <v>154629.73</v>
      </c>
    </row>
    <row r="56" spans="1:12" s="4" customFormat="1" ht="64.5" customHeight="1">
      <c r="A56" s="25" t="s">
        <v>89</v>
      </c>
      <c r="B56" s="24" t="s">
        <v>90</v>
      </c>
      <c r="C56" s="39">
        <v>6595200</v>
      </c>
      <c r="D56" s="39">
        <v>1650090</v>
      </c>
      <c r="E56" s="39">
        <v>1650090</v>
      </c>
      <c r="F56" s="23"/>
      <c r="G56" s="42">
        <f t="shared" si="1"/>
        <v>100</v>
      </c>
      <c r="H56" s="39"/>
      <c r="I56" s="39"/>
      <c r="J56" s="39"/>
      <c r="K56" s="42"/>
      <c r="L56" s="44">
        <f t="shared" si="0"/>
        <v>1650090</v>
      </c>
    </row>
    <row r="57" spans="1:12" s="4" customFormat="1" ht="73.5" customHeight="1">
      <c r="A57" s="25" t="s">
        <v>110</v>
      </c>
      <c r="B57" s="24" t="s">
        <v>91</v>
      </c>
      <c r="C57" s="39">
        <v>2835500</v>
      </c>
      <c r="D57" s="39">
        <v>1418100</v>
      </c>
      <c r="E57" s="39">
        <v>1418100</v>
      </c>
      <c r="F57" s="23"/>
      <c r="G57" s="42">
        <f t="shared" si="1"/>
        <v>100</v>
      </c>
      <c r="H57" s="39"/>
      <c r="I57" s="39"/>
      <c r="J57" s="39"/>
      <c r="K57" s="42"/>
      <c r="L57" s="44">
        <f t="shared" si="0"/>
        <v>1418100</v>
      </c>
    </row>
    <row r="58" spans="1:12" s="4" customFormat="1" ht="18.75">
      <c r="A58" s="25" t="s">
        <v>92</v>
      </c>
      <c r="B58" s="24" t="s">
        <v>93</v>
      </c>
      <c r="C58" s="39">
        <v>487326</v>
      </c>
      <c r="D58" s="39">
        <v>152712</v>
      </c>
      <c r="E58" s="39">
        <v>152712</v>
      </c>
      <c r="F58" s="23">
        <v>43.4</v>
      </c>
      <c r="G58" s="42">
        <f t="shared" si="1"/>
        <v>100</v>
      </c>
      <c r="H58" s="39"/>
      <c r="I58" s="39"/>
      <c r="J58" s="39"/>
      <c r="K58" s="42"/>
      <c r="L58" s="44">
        <f t="shared" si="0"/>
        <v>152712</v>
      </c>
    </row>
    <row r="59" spans="1:12" s="4" customFormat="1" ht="19.5" thickBot="1">
      <c r="A59" s="35"/>
      <c r="B59" s="36" t="s">
        <v>19</v>
      </c>
      <c r="C59" s="41">
        <f>SUM(C44+C45)</f>
        <v>2788161964.92</v>
      </c>
      <c r="D59" s="41">
        <f>SUM(D44+D45)</f>
        <v>733918336.45</v>
      </c>
      <c r="E59" s="41">
        <f>SUM(E44+E45)</f>
        <v>761858669.79</v>
      </c>
      <c r="F59" s="37">
        <v>93.8</v>
      </c>
      <c r="G59" s="43">
        <f t="shared" si="1"/>
        <v>103.80700848477893</v>
      </c>
      <c r="H59" s="41">
        <f>SUM(H44)</f>
        <v>137768965.03</v>
      </c>
      <c r="I59" s="41">
        <f>SUM(I44)</f>
        <v>32518604.5</v>
      </c>
      <c r="J59" s="41">
        <f>SUM(J44)</f>
        <v>41348397.39000001</v>
      </c>
      <c r="K59" s="43">
        <f>J59/I59*100</f>
        <v>127.15304984874123</v>
      </c>
      <c r="L59" s="45">
        <f t="shared" si="0"/>
        <v>803207067.18</v>
      </c>
    </row>
    <row r="60" spans="1:12" s="4" customFormat="1" ht="20.25">
      <c r="A60" s="12"/>
      <c r="B60" s="13"/>
      <c r="C60" s="14"/>
      <c r="D60" s="14"/>
      <c r="E60" s="14"/>
      <c r="F60" s="14"/>
      <c r="G60" s="16"/>
      <c r="H60" s="14"/>
      <c r="I60" s="14"/>
      <c r="J60" s="14"/>
      <c r="K60" s="17"/>
      <c r="L60" s="15"/>
    </row>
    <row r="61" spans="1:12" s="4" customFormat="1" ht="20.25">
      <c r="A61" s="12"/>
      <c r="B61" s="13"/>
      <c r="C61" s="14"/>
      <c r="D61" s="14"/>
      <c r="E61" s="14"/>
      <c r="F61" s="14"/>
      <c r="G61" s="15"/>
      <c r="H61" s="14"/>
      <c r="I61" s="14"/>
      <c r="J61" s="14"/>
      <c r="K61" s="14"/>
      <c r="L61" s="15"/>
    </row>
    <row r="62" spans="1:12" ht="20.25">
      <c r="A62" s="6"/>
      <c r="B62" s="6"/>
      <c r="C62" s="6" t="s">
        <v>22</v>
      </c>
      <c r="D62" s="6"/>
      <c r="E62" s="6"/>
      <c r="F62" s="6"/>
      <c r="G62" s="6"/>
      <c r="H62" s="6"/>
      <c r="I62" s="6"/>
      <c r="J62" s="6"/>
      <c r="K62" s="6"/>
      <c r="L62" s="6"/>
    </row>
    <row r="63" spans="1:12" ht="23.25" customHeight="1">
      <c r="A63" s="2"/>
      <c r="B63" s="51" t="s">
        <v>64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2:11" ht="15.75">
      <c r="B64" s="8"/>
      <c r="E64" s="9"/>
      <c r="F64" s="9"/>
      <c r="G64" s="9"/>
      <c r="J64" s="8"/>
      <c r="K64" s="8"/>
    </row>
    <row r="65" spans="3:9" ht="12.75">
      <c r="C65" s="9"/>
      <c r="D65" s="9"/>
      <c r="H65" s="10"/>
      <c r="I65" s="10"/>
    </row>
  </sheetData>
  <sheetProtection/>
  <mergeCells count="12">
    <mergeCell ref="A6:A7"/>
    <mergeCell ref="H6:K6"/>
    <mergeCell ref="B63:L63"/>
    <mergeCell ref="A4:L4"/>
    <mergeCell ref="C6:G6"/>
    <mergeCell ref="B6:B7"/>
    <mergeCell ref="C1:L1"/>
    <mergeCell ref="C2:L2"/>
    <mergeCell ref="C3:L3"/>
    <mergeCell ref="A1:B1"/>
    <mergeCell ref="A2:B2"/>
    <mergeCell ref="A3:B3"/>
  </mergeCells>
  <hyperlinks>
    <hyperlink ref="B9" r:id="rId1" display="_ftn1"/>
    <hyperlink ref="F9" r:id="rId2" display="_ftn1"/>
    <hyperlink ref="B54" r:id="rId3" display="_ftn1"/>
    <hyperlink ref="B41" r:id="rId4" display="_ftn1"/>
    <hyperlink ref="B42" r:id="rId5" display="_ftn1"/>
    <hyperlink ref="B52" r:id="rId6" display="_ftn1"/>
    <hyperlink ref="B21" r:id="rId7" display="_ftn1"/>
    <hyperlink ref="B58" r:id="rId8" display="_ftn1"/>
    <hyperlink ref="B59" r:id="rId9" display="_ftn1"/>
    <hyperlink ref="B32" r:id="rId10" display="_ftn1"/>
    <hyperlink ref="B31" r:id="rId11" display="_ftn1"/>
    <hyperlink ref="B33" r:id="rId12" display="_ftn1"/>
    <hyperlink ref="B40" r:id="rId13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8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I_Bachinska</cp:lastModifiedBy>
  <cp:lastPrinted>2017-05-03T13:20:10Z</cp:lastPrinted>
  <dcterms:created xsi:type="dcterms:W3CDTF">2000-04-12T12:59:51Z</dcterms:created>
  <dcterms:modified xsi:type="dcterms:W3CDTF">2018-06-04T07:03:09Z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