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2021" sheetId="1" r:id="rId1"/>
  </sheets>
  <definedNames>
    <definedName name="_xlnm.Print_Area" localSheetId="0">'2021'!$A$1:$L$66</definedName>
  </definedNames>
  <calcPr fullCalcOnLoad="1"/>
</workbook>
</file>

<file path=xl/sharedStrings.xml><?xml version="1.0" encoding="utf-8"?>
<sst xmlns="http://schemas.openxmlformats.org/spreadsheetml/2006/main" count="120" uniqueCount="118">
  <si>
    <t>Частина чистого прибутку (доходу)  комунальних унітарних підприємств та їх об"єднань, що вилучається до відповідного місцевого бюджету</t>
  </si>
  <si>
    <t>21010300</t>
  </si>
  <si>
    <t>Плата за надання інших адміністративних послуг</t>
  </si>
  <si>
    <t>22080400</t>
  </si>
  <si>
    <t>22090000</t>
  </si>
  <si>
    <t>21081100</t>
  </si>
  <si>
    <t>Код</t>
  </si>
  <si>
    <t>Податкові надходження</t>
  </si>
  <si>
    <t>Неподаткові надходження</t>
  </si>
  <si>
    <t>Адміністративні збори та платежі, доходи від некомерційного та побічного продажу</t>
  </si>
  <si>
    <t>Надходження від штрафів та фінансових санкцій</t>
  </si>
  <si>
    <t>Інші надходження</t>
  </si>
  <si>
    <t>Власні надходження бюджетних установ і організацій</t>
  </si>
  <si>
    <t>001400</t>
  </si>
  <si>
    <t xml:space="preserve">Надходження коштів від відчуження майна, що знаходиться у комунальній власності </t>
  </si>
  <si>
    <t>Плата за оренду цілісних майнових комплексів та іншого майна</t>
  </si>
  <si>
    <t xml:space="preserve">Всього доходів </t>
  </si>
  <si>
    <t xml:space="preserve">до рішення </t>
  </si>
  <si>
    <t>Державне мито</t>
  </si>
  <si>
    <t xml:space="preserve">   </t>
  </si>
  <si>
    <t>Податки на доходи, податки на прибуток, податки на збільшення ринкової вартості</t>
  </si>
  <si>
    <t>Внутрішні податки на товари та послуги</t>
  </si>
  <si>
    <t>001402</t>
  </si>
  <si>
    <t>Плата за видачу ліцензій та сертифікатів</t>
  </si>
  <si>
    <t>41030000</t>
  </si>
  <si>
    <t>41030700</t>
  </si>
  <si>
    <t>/грн./</t>
  </si>
  <si>
    <t>% виконання до розпису на 1-й квартал 2011р.</t>
  </si>
  <si>
    <t>00220</t>
  </si>
  <si>
    <t xml:space="preserve">Реєстраційний збір за проведення державної реєстрації </t>
  </si>
  <si>
    <t>Екологічний податок</t>
  </si>
  <si>
    <t>Надходження до цільового фонду міської ради</t>
  </si>
  <si>
    <t>Податок на  доходи  фізичних осіб</t>
  </si>
  <si>
    <t xml:space="preserve">Штрафні санкції за порушення норм регулювання обігу готівки та про застосування реєстраторів розрахункових операцій у сфері торгівлі, громадського харчування та послуг </t>
  </si>
  <si>
    <t>Податок на нерухоме майно, відмінне від земельної ділянки</t>
  </si>
  <si>
    <t xml:space="preserve">Надходження від продажу землі </t>
  </si>
  <si>
    <t>Найменування доходів згідно із бюджетною класифікацією (за чотиризначним кодом, у відрахуваннях).</t>
  </si>
  <si>
    <t xml:space="preserve"> - на будівництво і придбання житла  військовослужбовцям та особам рядового і начальницького складу ,звільненим у запас або відставку за станом здоров’я, віком, вислугою років та у зв’язку із скороченням штатів, які перебувають на квартирному обліку за місцем проживання, членам сімей з числа цих осіб, які загинули під час виконання ними службових обов"язків, а також учасникам бойових дій в Афганістані та воєнних конфліктів</t>
  </si>
  <si>
    <t>Місцеві податки і  збори</t>
  </si>
  <si>
    <t xml:space="preserve">Плата за землю </t>
  </si>
  <si>
    <t xml:space="preserve">Транспортний податок </t>
  </si>
  <si>
    <t xml:space="preserve">Туристичний збір </t>
  </si>
  <si>
    <t>18011000</t>
  </si>
  <si>
    <t>18030100-18030200</t>
  </si>
  <si>
    <t>18010100-18010400</t>
  </si>
  <si>
    <t>18010500-18010900</t>
  </si>
  <si>
    <t>18050300-18050400</t>
  </si>
  <si>
    <t xml:space="preserve">Надходження коштів пайової участі у розвитку інфраструктури населеного пункту </t>
  </si>
  <si>
    <t>Інші неподаткові надходження</t>
  </si>
  <si>
    <t xml:space="preserve">Акцизний податок з реалізації суб"єктами господарювання роздрібної торгівлі підакцизних товарів </t>
  </si>
  <si>
    <t>31010200</t>
  </si>
  <si>
    <t xml:space="preserve">Кошти від реалізації безхазяйного майна,знахідок,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</t>
  </si>
  <si>
    <t xml:space="preserve">Доходи від операцій з капіталом </t>
  </si>
  <si>
    <t>Разом доходів :</t>
  </si>
  <si>
    <t xml:space="preserve">Освітня субвенція з державного бюджету місцевим бюджетам </t>
  </si>
  <si>
    <t>41033900</t>
  </si>
  <si>
    <t xml:space="preserve"> Доходи міського бюджету.</t>
  </si>
  <si>
    <t>Загальний фонд</t>
  </si>
  <si>
    <t>Спеціальний фонд</t>
  </si>
  <si>
    <t xml:space="preserve">Податок на прибуток підприємств та фінансових установ комунальної власності </t>
  </si>
  <si>
    <t>Додаток 1</t>
  </si>
  <si>
    <t xml:space="preserve">Пальне </t>
  </si>
  <si>
    <t>21050000</t>
  </si>
  <si>
    <t xml:space="preserve">Плата за розміщення тимчасово вільних коштів </t>
  </si>
  <si>
    <t xml:space="preserve">Адміністративні штрафи та інші санкції </t>
  </si>
  <si>
    <t>41050000</t>
  </si>
  <si>
    <t>41053900</t>
  </si>
  <si>
    <t xml:space="preserve">Інші субвенції з місцевого бюджету </t>
  </si>
  <si>
    <t xml:space="preserve">Офіційні трансферти </t>
  </si>
  <si>
    <t>41040200</t>
  </si>
  <si>
    <t xml:space="preserve">Дотація з місцевого бюджету на здійснення переданих з державного бюджету видатків з утримання закладів освіти та охорони здоров"я за рахунок відповідної додаткової дотації з державного бюджету </t>
  </si>
  <si>
    <t>Субвенції з місцевих бюджетів іншим місцевим бюджетам, в тому числі:</t>
  </si>
  <si>
    <t>18000000</t>
  </si>
  <si>
    <t>20000000</t>
  </si>
  <si>
    <t>21080000</t>
  </si>
  <si>
    <t>22000000</t>
  </si>
  <si>
    <t>24000000</t>
  </si>
  <si>
    <t>25000000</t>
  </si>
  <si>
    <t>30000000</t>
  </si>
  <si>
    <t>31030000</t>
  </si>
  <si>
    <t>33010000</t>
  </si>
  <si>
    <t>50110000</t>
  </si>
  <si>
    <t>40000000</t>
  </si>
  <si>
    <t>1300000</t>
  </si>
  <si>
    <t xml:space="preserve">Рентна плата та плата за використання інших природних ресурсів </t>
  </si>
  <si>
    <t xml:space="preserve">Збір за місця для паркування транспортних засобів </t>
  </si>
  <si>
    <t>21080500</t>
  </si>
  <si>
    <t xml:space="preserve">Інші надходження </t>
  </si>
  <si>
    <t>210817000</t>
  </si>
  <si>
    <t xml:space="preserve">Плата за встановлення земельного сервітуту </t>
  </si>
  <si>
    <t>22010000</t>
  </si>
  <si>
    <t xml:space="preserve">Кошти за шкоду, що заподіяна на земельних ділянках </t>
  </si>
  <si>
    <t>41051000</t>
  </si>
  <si>
    <t xml:space="preserve">Субвенція з місцевого бюджету на здійснення переданих видатків у сфері освіти за рахунок коштів освітньої субвенції </t>
  </si>
  <si>
    <t>41051200</t>
  </si>
  <si>
    <t xml:space="preserve"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 </t>
  </si>
  <si>
    <t>21110000</t>
  </si>
  <si>
    <t xml:space="preserve">Надходження коштів від відшкодування втрат сільськогосподарського та лісогосподарського виробництва </t>
  </si>
  <si>
    <t xml:space="preserve">Єдиний податок </t>
  </si>
  <si>
    <t xml:space="preserve">Керуючий справами виконавчого комітету                                                                                                                       </t>
  </si>
  <si>
    <t xml:space="preserve">Ю. САБІЙ </t>
  </si>
  <si>
    <t xml:space="preserve">С. ЯМЧУК </t>
  </si>
  <si>
    <t xml:space="preserve">      Начальник фінансового управління</t>
  </si>
  <si>
    <t>21080900, 21081500</t>
  </si>
  <si>
    <t>24170000</t>
  </si>
  <si>
    <t>Плата за гарантії, надані Верховною Радою Автономної Республіки Крим та міськими радами</t>
  </si>
  <si>
    <t>від "____" _________ 2022 року №_____</t>
  </si>
  <si>
    <t xml:space="preserve">Затверджено  на 2022 рік </t>
  </si>
  <si>
    <t xml:space="preserve">Разом виконання по загальному та спеціальному фондах за 1-й квартал 2022 р. </t>
  </si>
  <si>
    <t>24030000,24060300,24062100,24110900,21082400</t>
  </si>
  <si>
    <t>Субвенції з Державного бюджету  - всього:</t>
  </si>
  <si>
    <t>Звіт про виконання загального та спеціального фонду бюджету Хмельницької міської територіальної громади за 1-е півріччя   2022 року</t>
  </si>
  <si>
    <t>План на І-е півріччя  2022 року</t>
  </si>
  <si>
    <t>Виконано  за      1-е півріччя    2022 року</t>
  </si>
  <si>
    <t>% виконання до плану на   1-е півріччя  2022р.</t>
  </si>
  <si>
    <t>План на І-е півріччя 2022 року</t>
  </si>
  <si>
    <t xml:space="preserve">Виконано за       1-е півріччя  2022 року </t>
  </si>
  <si>
    <t>% виконання до плану на 1-е півріччя  2022р.</t>
  </si>
</sst>
</file>

<file path=xl/styles.xml><?xml version="1.0" encoding="utf-8"?>
<styleSheet xmlns="http://schemas.openxmlformats.org/spreadsheetml/2006/main">
  <numFmts count="47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#,##0&quot;грн&quot;;\-#,##0&quot;грн&quot;"/>
    <numFmt numFmtId="189" formatCode="#,##0&quot;грн&quot;;[Red]\-#,##0&quot;грн&quot;"/>
    <numFmt numFmtId="190" formatCode="#,##0.00&quot;грн&quot;;\-#,##0.00&quot;грн&quot;"/>
    <numFmt numFmtId="191" formatCode="#,##0.00&quot;грн&quot;;[Red]\-#,##0.00&quot;грн&quot;"/>
    <numFmt numFmtId="192" formatCode="_-* #,##0&quot;грн&quot;_-;\-* #,##0&quot;грн&quot;_-;_-* &quot;-&quot;&quot;грн&quot;_-;_-@_-"/>
    <numFmt numFmtId="193" formatCode="_-* #,##0_г_р_н_-;\-* #,##0_г_р_н_-;_-* &quot;-&quot;_г_р_н_-;_-@_-"/>
    <numFmt numFmtId="194" formatCode="_-* #,##0.00&quot;грн&quot;_-;\-* #,##0.00&quot;грн&quot;_-;_-* &quot;-&quot;??&quot;грн&quot;_-;_-@_-"/>
    <numFmt numFmtId="195" formatCode="_-* #,##0.00_г_р_н_-;\-* #,##0.00_г_р_н_-;_-* &quot;-&quot;??_г_р_н_-;_-@_-"/>
    <numFmt numFmtId="196" formatCode="#,##0.0"/>
    <numFmt numFmtId="197" formatCode="0.0"/>
    <numFmt numFmtId="198" formatCode="[$-422]d\ mmmm\ yyyy&quot; р.&quot;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</numFmts>
  <fonts count="48">
    <font>
      <sz val="10"/>
      <name val="MS Sans Serif"/>
      <family val="0"/>
    </font>
    <font>
      <sz val="10"/>
      <name val="Times New Roman"/>
      <family val="0"/>
    </font>
    <font>
      <sz val="10"/>
      <name val="Times New Roman Cyr"/>
      <family val="1"/>
    </font>
    <font>
      <b/>
      <i/>
      <sz val="12"/>
      <name val="Times New Roman"/>
      <family val="0"/>
    </font>
    <font>
      <b/>
      <i/>
      <sz val="10"/>
      <name val="Times New Roman"/>
      <family val="0"/>
    </font>
    <font>
      <sz val="12"/>
      <name val="Times New Roman Cyr"/>
      <family val="0"/>
    </font>
    <font>
      <sz val="16"/>
      <name val="Times New Roman"/>
      <family val="0"/>
    </font>
    <font>
      <sz val="16"/>
      <name val="Times New Roman CYR"/>
      <family val="1"/>
    </font>
    <font>
      <sz val="16"/>
      <color indexed="10"/>
      <name val="Times New Roman Cyr"/>
      <family val="1"/>
    </font>
    <font>
      <sz val="10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Courier New"/>
      <family val="3"/>
    </font>
    <font>
      <b/>
      <sz val="18"/>
      <color indexed="62"/>
      <name val="Cambria"/>
      <family val="2"/>
    </font>
    <font>
      <b/>
      <sz val="11"/>
      <color indexed="10"/>
      <name val="Calibri"/>
      <family val="2"/>
    </font>
    <font>
      <sz val="11"/>
      <color indexed="19"/>
      <name val="Calibri"/>
      <family val="2"/>
    </font>
    <font>
      <b/>
      <sz val="16"/>
      <name val="Times New Roman Cyr"/>
      <family val="1"/>
    </font>
    <font>
      <b/>
      <sz val="16"/>
      <color indexed="10"/>
      <name val="Times New Roman Cyr"/>
      <family val="1"/>
    </font>
    <font>
      <sz val="14"/>
      <name val="Times New Roman CYR"/>
      <family val="1"/>
    </font>
    <font>
      <b/>
      <sz val="14"/>
      <name val="Times New Roman"/>
      <family val="1"/>
    </font>
    <font>
      <sz val="14"/>
      <color indexed="10"/>
      <name val="Times New Roman Cyr"/>
      <family val="1"/>
    </font>
    <font>
      <b/>
      <i/>
      <sz val="14"/>
      <name val="Times New Roman Cyr"/>
      <family val="0"/>
    </font>
    <font>
      <sz val="14"/>
      <name val="Times New Roman"/>
      <family val="1"/>
    </font>
    <font>
      <b/>
      <sz val="14"/>
      <name val="Times New Roman Cyr"/>
      <family val="1"/>
    </font>
    <font>
      <b/>
      <sz val="14"/>
      <color indexed="10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name val="Times New Roman CYR"/>
      <family val="0"/>
    </font>
    <font>
      <b/>
      <sz val="14"/>
      <color indexed="10"/>
      <name val="Times New Roman CYR"/>
      <family val="0"/>
    </font>
    <font>
      <b/>
      <sz val="16"/>
      <name val="Times New Roman CYR"/>
      <family val="0"/>
    </font>
    <font>
      <b/>
      <sz val="16"/>
      <color indexed="8"/>
      <name val="Times New Roman Cyr"/>
      <family val="1"/>
    </font>
    <font>
      <b/>
      <sz val="16"/>
      <color theme="1"/>
      <name val="Times New Roman Cyr"/>
      <family val="1"/>
    </font>
  </fonts>
  <fills count="1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94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11" fillId="2" borderId="0" applyNumberFormat="0" applyBorder="0" applyAlignment="0" applyProtection="0"/>
    <xf numFmtId="0" fontId="11" fillId="3" borderId="0" applyNumberFormat="0" applyBorder="0" applyAlignment="0" applyProtection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6" borderId="0" applyNumberFormat="0" applyBorder="0" applyAlignment="0" applyProtection="0"/>
    <xf numFmtId="0" fontId="11" fillId="3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3" borderId="0" applyNumberFormat="0" applyBorder="0" applyAlignment="0" applyProtection="0"/>
    <xf numFmtId="0" fontId="9" fillId="0" borderId="0">
      <alignment/>
      <protection/>
    </xf>
    <xf numFmtId="0" fontId="12" fillId="11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3" fillId="7" borderId="1" applyNumberFormat="0" applyAlignment="0" applyProtection="0"/>
    <xf numFmtId="0" fontId="13" fillId="5" borderId="1" applyNumberFormat="0" applyAlignment="0" applyProtection="0"/>
    <xf numFmtId="9" fontId="9" fillId="0" borderId="0" applyFont="0" applyFill="0" applyBorder="0" applyAlignment="0" applyProtection="0"/>
    <xf numFmtId="0" fontId="28" fillId="15" borderId="0" applyNumberFormat="0" applyBorder="0" applyAlignment="0" applyProtection="0"/>
    <xf numFmtId="0" fontId="15" fillId="0" borderId="0" applyNumberFormat="0" applyFill="0" applyBorder="0" applyAlignment="0" applyProtection="0"/>
    <xf numFmtId="186" fontId="9" fillId="0" borderId="0" applyFont="0" applyFill="0" applyBorder="0" applyAlignment="0" applyProtection="0"/>
    <xf numFmtId="184" fontId="9" fillId="0" borderId="0" applyFont="0" applyFill="0" applyBorder="0" applyAlignment="0" applyProtection="0"/>
    <xf numFmtId="0" fontId="28" fillId="6" borderId="0" applyNumberFormat="0" applyBorder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27" fillId="0" borderId="5" applyNumberFormat="0" applyFill="0" applyAlignment="0" applyProtection="0"/>
    <xf numFmtId="0" fontId="20" fillId="16" borderId="6" applyNumberFormat="0" applyAlignment="0" applyProtection="0"/>
    <xf numFmtId="0" fontId="20" fillId="16" borderId="6" applyNumberFormat="0" applyAlignment="0" applyProtection="0"/>
    <xf numFmtId="0" fontId="3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7" borderId="0" applyNumberFormat="0" applyBorder="0" applyAlignment="0" applyProtection="0"/>
    <xf numFmtId="0" fontId="31" fillId="17" borderId="1" applyNumberFormat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1" fillId="0" borderId="0">
      <alignment/>
      <protection/>
    </xf>
    <xf numFmtId="0" fontId="23" fillId="0" borderId="0" applyNumberFormat="0" applyFill="0" applyBorder="0" applyAlignment="0" applyProtection="0"/>
    <xf numFmtId="0" fontId="19" fillId="0" borderId="7" applyNumberFormat="0" applyFill="0" applyAlignment="0" applyProtection="0"/>
    <xf numFmtId="0" fontId="24" fillId="18" borderId="0" applyNumberFormat="0" applyBorder="0" applyAlignment="0" applyProtection="0"/>
    <xf numFmtId="0" fontId="1" fillId="4" borderId="8" applyNumberFormat="0" applyFont="0" applyAlignment="0" applyProtection="0"/>
    <xf numFmtId="0" fontId="14" fillId="17" borderId="9" applyNumberFormat="0" applyAlignment="0" applyProtection="0"/>
    <xf numFmtId="0" fontId="26" fillId="0" borderId="10" applyNumberFormat="0" applyFill="0" applyAlignment="0" applyProtection="0"/>
    <xf numFmtId="0" fontId="32" fillId="7" borderId="0" applyNumberFormat="0" applyBorder="0" applyAlignment="0" applyProtection="0"/>
    <xf numFmtId="0" fontId="10" fillId="0" borderId="0">
      <alignment/>
      <protection/>
    </xf>
    <xf numFmtId="0" fontId="2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87" fontId="9" fillId="0" borderId="0" applyFont="0" applyFill="0" applyBorder="0" applyAlignment="0" applyProtection="0"/>
    <xf numFmtId="185" fontId="9" fillId="0" borderId="0" applyFont="0" applyFill="0" applyBorder="0" applyAlignment="0" applyProtection="0"/>
  </cellStyleXfs>
  <cellXfs count="62">
    <xf numFmtId="0" fontId="0" fillId="0" borderId="0" xfId="0" applyNumberFormat="1" applyFont="1" applyFill="1" applyBorder="1" applyAlignment="1" applyProtection="1">
      <alignment vertical="top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1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top"/>
      <protection/>
    </xf>
    <xf numFmtId="0" fontId="4" fillId="0" borderId="0" xfId="0" applyNumberFormat="1" applyFont="1" applyFill="1" applyBorder="1" applyAlignment="1" applyProtection="1">
      <alignment vertical="top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196" fontId="2" fillId="0" borderId="0" xfId="0" applyNumberFormat="1" applyFont="1" applyFill="1" applyBorder="1" applyAlignment="1" applyProtection="1">
      <alignment vertical="top"/>
      <protection/>
    </xf>
    <xf numFmtId="4" fontId="2" fillId="0" borderId="0" xfId="0" applyNumberFormat="1" applyFont="1" applyFill="1" applyBorder="1" applyAlignment="1" applyProtection="1">
      <alignment vertical="top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33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horizontal="center" vertical="center" wrapText="1"/>
      <protection/>
    </xf>
    <xf numFmtId="196" fontId="34" fillId="0" borderId="0" xfId="0" applyNumberFormat="1" applyFont="1" applyFill="1" applyBorder="1" applyAlignment="1" applyProtection="1">
      <alignment vertical="center"/>
      <protection/>
    </xf>
    <xf numFmtId="196" fontId="8" fillId="0" borderId="0" xfId="0" applyNumberFormat="1" applyFont="1" applyFill="1" applyBorder="1" applyAlignment="1" applyProtection="1">
      <alignment vertical="center"/>
      <protection/>
    </xf>
    <xf numFmtId="2" fontId="8" fillId="0" borderId="0" xfId="0" applyNumberFormat="1" applyFont="1" applyFill="1" applyBorder="1" applyAlignment="1" applyProtection="1">
      <alignment vertical="center"/>
      <protection/>
    </xf>
    <xf numFmtId="2" fontId="34" fillId="0" borderId="0" xfId="0" applyNumberFormat="1" applyFont="1" applyFill="1" applyBorder="1" applyAlignment="1" applyProtection="1">
      <alignment vertical="center"/>
      <protection/>
    </xf>
    <xf numFmtId="0" fontId="36" fillId="0" borderId="12" xfId="0" applyFont="1" applyFill="1" applyBorder="1" applyAlignment="1" applyProtection="1">
      <alignment vertical="center"/>
      <protection locked="0"/>
    </xf>
    <xf numFmtId="0" fontId="35" fillId="0" borderId="13" xfId="0" applyNumberFormat="1" applyFont="1" applyFill="1" applyBorder="1" applyAlignment="1" applyProtection="1">
      <alignment horizontal="center" vertical="center" wrapText="1"/>
      <protection/>
    </xf>
    <xf numFmtId="0" fontId="35" fillId="0" borderId="14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196" fontId="35" fillId="0" borderId="11" xfId="0" applyNumberFormat="1" applyFont="1" applyFill="1" applyBorder="1" applyAlignment="1" applyProtection="1">
      <alignment vertical="center"/>
      <protection/>
    </xf>
    <xf numFmtId="196" fontId="37" fillId="0" borderId="11" xfId="0" applyNumberFormat="1" applyFont="1" applyFill="1" applyBorder="1" applyAlignment="1" applyProtection="1">
      <alignment vertical="center"/>
      <protection/>
    </xf>
    <xf numFmtId="0" fontId="35" fillId="0" borderId="11" xfId="0" applyNumberFormat="1" applyFont="1" applyFill="1" applyBorder="1" applyAlignment="1" applyProtection="1">
      <alignment vertical="center" wrapText="1"/>
      <protection/>
    </xf>
    <xf numFmtId="49" fontId="35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0" fontId="39" fillId="0" borderId="11" xfId="80" applyNumberFormat="1" applyFont="1" applyFill="1" applyBorder="1" applyAlignment="1" applyProtection="1">
      <alignment vertical="center" wrapText="1"/>
      <protection/>
    </xf>
    <xf numFmtId="0" fontId="39" fillId="0" borderId="11" xfId="79" applyFont="1" applyFill="1" applyBorder="1" applyAlignment="1">
      <alignment horizontal="justify" vertical="top" wrapText="1"/>
      <protection/>
    </xf>
    <xf numFmtId="49" fontId="40" fillId="0" borderId="14" xfId="0" applyNumberFormat="1" applyFont="1" applyFill="1" applyBorder="1" applyAlignment="1" applyProtection="1">
      <alignment horizontal="center" vertical="center"/>
      <protection/>
    </xf>
    <xf numFmtId="0" fontId="40" fillId="0" borderId="11" xfId="0" applyNumberFormat="1" applyFont="1" applyFill="1" applyBorder="1" applyAlignment="1" applyProtection="1">
      <alignment vertical="center" wrapText="1"/>
      <protection/>
    </xf>
    <xf numFmtId="196" fontId="41" fillId="0" borderId="11" xfId="0" applyNumberFormat="1" applyFont="1" applyFill="1" applyBorder="1" applyAlignment="1" applyProtection="1">
      <alignment vertical="center"/>
      <protection/>
    </xf>
    <xf numFmtId="49" fontId="38" fillId="0" borderId="14" xfId="0" applyNumberFormat="1" applyFont="1" applyFill="1" applyBorder="1" applyAlignment="1" applyProtection="1">
      <alignment horizontal="center" vertical="center"/>
      <protection/>
    </xf>
    <xf numFmtId="0" fontId="38" fillId="0" borderId="11" xfId="0" applyNumberFormat="1" applyFont="1" applyFill="1" applyBorder="1" applyAlignment="1" applyProtection="1">
      <alignment vertical="center" wrapText="1"/>
      <protection/>
    </xf>
    <xf numFmtId="196" fontId="42" fillId="0" borderId="11" xfId="0" applyNumberFormat="1" applyFont="1" applyFill="1" applyBorder="1" applyAlignment="1" applyProtection="1">
      <alignment vertical="center"/>
      <protection/>
    </xf>
    <xf numFmtId="49" fontId="40" fillId="0" borderId="15" xfId="0" applyNumberFormat="1" applyFont="1" applyFill="1" applyBorder="1" applyAlignment="1" applyProtection="1">
      <alignment horizontal="center" vertical="center"/>
      <protection/>
    </xf>
    <xf numFmtId="0" fontId="40" fillId="0" borderId="16" xfId="0" applyNumberFormat="1" applyFont="1" applyFill="1" applyBorder="1" applyAlignment="1" applyProtection="1">
      <alignment horizontal="center" vertical="center" wrapText="1"/>
      <protection/>
    </xf>
    <xf numFmtId="0" fontId="43" fillId="0" borderId="11" xfId="0" applyNumberFormat="1" applyFont="1" applyFill="1" applyBorder="1" applyAlignment="1" applyProtection="1">
      <alignment vertical="center" wrapText="1"/>
      <protection/>
    </xf>
    <xf numFmtId="4" fontId="35" fillId="0" borderId="11" xfId="0" applyNumberFormat="1" applyFont="1" applyFill="1" applyBorder="1" applyAlignment="1" applyProtection="1">
      <alignment vertical="center"/>
      <protection/>
    </xf>
    <xf numFmtId="4" fontId="37" fillId="0" borderId="11" xfId="0" applyNumberFormat="1" applyFont="1" applyFill="1" applyBorder="1" applyAlignment="1" applyProtection="1">
      <alignment vertical="center"/>
      <protection/>
    </xf>
    <xf numFmtId="197" fontId="35" fillId="0" borderId="11" xfId="0" applyNumberFormat="1" applyFont="1" applyFill="1" applyBorder="1" applyAlignment="1" applyProtection="1">
      <alignment vertical="center"/>
      <protection/>
    </xf>
    <xf numFmtId="4" fontId="35" fillId="0" borderId="13" xfId="0" applyNumberFormat="1" applyFont="1" applyFill="1" applyBorder="1" applyAlignment="1" applyProtection="1">
      <alignment vertical="center"/>
      <protection/>
    </xf>
    <xf numFmtId="4" fontId="43" fillId="0" borderId="11" xfId="0" applyNumberFormat="1" applyFont="1" applyFill="1" applyBorder="1" applyAlignment="1" applyProtection="1">
      <alignment vertical="center"/>
      <protection/>
    </xf>
    <xf numFmtId="196" fontId="44" fillId="0" borderId="11" xfId="0" applyNumberFormat="1" applyFont="1" applyFill="1" applyBorder="1" applyAlignment="1" applyProtection="1">
      <alignment vertical="center"/>
      <protection/>
    </xf>
    <xf numFmtId="197" fontId="43" fillId="0" borderId="11" xfId="0" applyNumberFormat="1" applyFont="1" applyFill="1" applyBorder="1" applyAlignment="1" applyProtection="1">
      <alignment vertical="center"/>
      <protection/>
    </xf>
    <xf numFmtId="4" fontId="43" fillId="0" borderId="13" xfId="0" applyNumberFormat="1" applyFont="1" applyFill="1" applyBorder="1" applyAlignment="1" applyProtection="1">
      <alignment vertical="center"/>
      <protection/>
    </xf>
    <xf numFmtId="196" fontId="47" fillId="0" borderId="0" xfId="0" applyNumberFormat="1" applyFont="1" applyFill="1" applyBorder="1" applyAlignment="1" applyProtection="1">
      <alignment vertical="center"/>
      <protection/>
    </xf>
    <xf numFmtId="0" fontId="45" fillId="0" borderId="0" xfId="0" applyNumberFormat="1" applyFont="1" applyFill="1" applyBorder="1" applyAlignment="1" applyProtection="1">
      <alignment vertical="center"/>
      <protection/>
    </xf>
    <xf numFmtId="4" fontId="43" fillId="0" borderId="16" xfId="0" applyNumberFormat="1" applyFont="1" applyFill="1" applyBorder="1" applyAlignment="1" applyProtection="1">
      <alignment vertical="center"/>
      <protection/>
    </xf>
    <xf numFmtId="196" fontId="44" fillId="0" borderId="16" xfId="0" applyNumberFormat="1" applyFont="1" applyFill="1" applyBorder="1" applyAlignment="1" applyProtection="1">
      <alignment vertical="center"/>
      <protection/>
    </xf>
    <xf numFmtId="197" fontId="43" fillId="0" borderId="16" xfId="0" applyNumberFormat="1" applyFont="1" applyFill="1" applyBorder="1" applyAlignment="1" applyProtection="1">
      <alignment vertical="center"/>
      <protection/>
    </xf>
    <xf numFmtId="4" fontId="43" fillId="0" borderId="17" xfId="0" applyNumberFormat="1" applyFont="1" applyFill="1" applyBorder="1" applyAlignment="1" applyProtection="1">
      <alignment vertical="center"/>
      <protection/>
    </xf>
    <xf numFmtId="0" fontId="35" fillId="0" borderId="18" xfId="0" applyNumberFormat="1" applyFont="1" applyFill="1" applyBorder="1" applyAlignment="1" applyProtection="1">
      <alignment horizontal="center" vertical="center"/>
      <protection/>
    </xf>
    <xf numFmtId="0" fontId="35" fillId="0" borderId="14" xfId="0" applyNumberFormat="1" applyFont="1" applyFill="1" applyBorder="1" applyAlignment="1" applyProtection="1">
      <alignment horizontal="center" vertical="center"/>
      <protection/>
    </xf>
    <xf numFmtId="0" fontId="36" fillId="0" borderId="19" xfId="0" applyFont="1" applyFill="1" applyBorder="1" applyAlignment="1" applyProtection="1">
      <alignment horizontal="center" vertical="center"/>
      <protection locked="0"/>
    </xf>
    <xf numFmtId="0" fontId="6" fillId="0" borderId="0" xfId="88" applyNumberFormat="1" applyFont="1" applyFill="1" applyBorder="1" applyAlignment="1" applyProtection="1">
      <alignment vertical="center" wrapText="1"/>
      <protection locked="0"/>
    </xf>
    <xf numFmtId="0" fontId="6" fillId="0" borderId="0" xfId="0" applyNumberFormat="1" applyFont="1" applyFill="1" applyBorder="1" applyAlignment="1" applyProtection="1">
      <alignment horizontal="center" vertical="top"/>
      <protection/>
    </xf>
    <xf numFmtId="49" fontId="36" fillId="0" borderId="19" xfId="0" applyNumberFormat="1" applyFont="1" applyFill="1" applyBorder="1" applyAlignment="1" applyProtection="1">
      <alignment horizontal="center" vertical="center" wrapText="1"/>
      <protection locked="0"/>
    </xf>
    <xf numFmtId="0" fontId="35" fillId="0" borderId="19" xfId="0" applyNumberFormat="1" applyFont="1" applyFill="1" applyBorder="1" applyAlignment="1" applyProtection="1">
      <alignment horizontal="center" vertical="center" wrapText="1"/>
      <protection/>
    </xf>
    <xf numFmtId="0" fontId="35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6" fillId="0" borderId="0" xfId="0" applyNumberFormat="1" applyFont="1" applyFill="1" applyBorder="1" applyAlignment="1" applyProtection="1">
      <alignment vertical="top"/>
      <protection/>
    </xf>
  </cellXfs>
  <cellStyles count="80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meresha_07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ичайний 10" xfId="52"/>
    <cellStyle name="Звичайний 11" xfId="53"/>
    <cellStyle name="Звичайний 12" xfId="54"/>
    <cellStyle name="Звичайний 13" xfId="55"/>
    <cellStyle name="Звичайний 14" xfId="56"/>
    <cellStyle name="Звичайний 15" xfId="57"/>
    <cellStyle name="Звичайний 16" xfId="58"/>
    <cellStyle name="Звичайний 17" xfId="59"/>
    <cellStyle name="Звичайний 18" xfId="60"/>
    <cellStyle name="Звичайний 19" xfId="61"/>
    <cellStyle name="Звичайний 2" xfId="62"/>
    <cellStyle name="Звичайний 20" xfId="63"/>
    <cellStyle name="Звичайний 3" xfId="64"/>
    <cellStyle name="Звичайний 4" xfId="65"/>
    <cellStyle name="Звичайний 5" xfId="66"/>
    <cellStyle name="Звичайний 6" xfId="67"/>
    <cellStyle name="Звичайний 7" xfId="68"/>
    <cellStyle name="Звичайний 8" xfId="69"/>
    <cellStyle name="Звичайний 9" xfId="70"/>
    <cellStyle name="Зв'язана клітинка" xfId="71"/>
    <cellStyle name="Контрольна клітинка" xfId="72"/>
    <cellStyle name="Контрольная ячейка" xfId="73"/>
    <cellStyle name="Назва" xfId="74"/>
    <cellStyle name="Название" xfId="75"/>
    <cellStyle name="Нейтральний" xfId="76"/>
    <cellStyle name="Обчислення" xfId="77"/>
    <cellStyle name="Обычный 2" xfId="78"/>
    <cellStyle name="Обычный_дод.1" xfId="79"/>
    <cellStyle name="Обычный_Додаток №1" xfId="80"/>
    <cellStyle name="Followed Hyperlink" xfId="81"/>
    <cellStyle name="Підсумок" xfId="82"/>
    <cellStyle name="Поганий" xfId="83"/>
    <cellStyle name="Примітка" xfId="84"/>
    <cellStyle name="Результат" xfId="85"/>
    <cellStyle name="Связанная ячейка" xfId="86"/>
    <cellStyle name="Середній" xfId="87"/>
    <cellStyle name="Стиль 1" xfId="88"/>
    <cellStyle name="Текст попередження" xfId="89"/>
    <cellStyle name="Текст пояснення" xfId="90"/>
    <cellStyle name="Текст предупреждения" xfId="91"/>
    <cellStyle name="Comma" xfId="92"/>
    <cellStyle name="Comma [0]" xfId="9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_ftn1" TargetMode="External" /><Relationship Id="rId2" Type="http://schemas.openxmlformats.org/officeDocument/2006/relationships/hyperlink" Target="_ftn1" TargetMode="External" /><Relationship Id="rId3" Type="http://schemas.openxmlformats.org/officeDocument/2006/relationships/hyperlink" Target="_ftn1" TargetMode="External" /><Relationship Id="rId4" Type="http://schemas.openxmlformats.org/officeDocument/2006/relationships/hyperlink" Target="_ftn1" TargetMode="External" /><Relationship Id="rId5" Type="http://schemas.openxmlformats.org/officeDocument/2006/relationships/hyperlink" Target="_ftn1" TargetMode="External" /><Relationship Id="rId6" Type="http://schemas.openxmlformats.org/officeDocument/2006/relationships/hyperlink" Target="_ftn1" TargetMode="External" /><Relationship Id="rId7" Type="http://schemas.openxmlformats.org/officeDocument/2006/relationships/hyperlink" Target="_ftn1" TargetMode="External" /><Relationship Id="rId8" Type="http://schemas.openxmlformats.org/officeDocument/2006/relationships/hyperlink" Target="_ftn1" TargetMode="External" /><Relationship Id="rId9" Type="http://schemas.openxmlformats.org/officeDocument/2006/relationships/hyperlink" Target="_ftn1" TargetMode="External" /><Relationship Id="rId10" Type="http://schemas.openxmlformats.org/officeDocument/2006/relationships/hyperlink" Target="_ftn1" TargetMode="External" /><Relationship Id="rId11" Type="http://schemas.openxmlformats.org/officeDocument/2006/relationships/hyperlink" Target="_ftn1" TargetMode="External" /><Relationship Id="rId1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68"/>
  <sheetViews>
    <sheetView tabSelected="1" zoomScale="70" zoomScaleNormal="70" zoomScalePageLayoutView="0" workbookViewId="0" topLeftCell="A1">
      <pane ySplit="7" topLeftCell="A50" activePane="bottomLeft" state="frozen"/>
      <selection pane="topLeft" activeCell="A1" sqref="A1"/>
      <selection pane="bottomLeft" activeCell="J53" sqref="J53"/>
    </sheetView>
  </sheetViews>
  <sheetFormatPr defaultColWidth="9.140625" defaultRowHeight="12.75"/>
  <cols>
    <col min="1" max="1" width="11.57421875" style="7" customWidth="1"/>
    <col min="2" max="2" width="72.140625" style="7" customWidth="1"/>
    <col min="3" max="3" width="22.28125" style="7" bestFit="1" customWidth="1"/>
    <col min="4" max="4" width="21.57421875" style="7" customWidth="1"/>
    <col min="5" max="5" width="21.421875" style="7" customWidth="1"/>
    <col min="6" max="6" width="0.42578125" style="7" customWidth="1"/>
    <col min="7" max="7" width="16.421875" style="7" customWidth="1"/>
    <col min="8" max="8" width="18.57421875" style="7" customWidth="1"/>
    <col min="9" max="9" width="18.7109375" style="7" customWidth="1"/>
    <col min="10" max="10" width="18.00390625" style="7" customWidth="1"/>
    <col min="11" max="11" width="16.28125" style="7" customWidth="1"/>
    <col min="12" max="12" width="22.421875" style="7" customWidth="1"/>
    <col min="13" max="16384" width="9.140625" style="3" customWidth="1"/>
  </cols>
  <sheetData>
    <row r="1" spans="1:12" ht="20.25">
      <c r="A1" s="61"/>
      <c r="B1" s="61"/>
      <c r="C1" s="60" t="s">
        <v>60</v>
      </c>
      <c r="D1" s="60"/>
      <c r="E1" s="60"/>
      <c r="F1" s="60"/>
      <c r="G1" s="60"/>
      <c r="H1" s="60"/>
      <c r="I1" s="60"/>
      <c r="J1" s="60"/>
      <c r="K1" s="60"/>
      <c r="L1" s="60"/>
    </row>
    <row r="2" spans="1:12" ht="20.25">
      <c r="A2" s="61"/>
      <c r="B2" s="61"/>
      <c r="C2" s="60" t="s">
        <v>17</v>
      </c>
      <c r="D2" s="60"/>
      <c r="E2" s="60"/>
      <c r="F2" s="60"/>
      <c r="G2" s="60"/>
      <c r="H2" s="60"/>
      <c r="I2" s="60"/>
      <c r="J2" s="60"/>
      <c r="K2" s="60"/>
      <c r="L2" s="60"/>
    </row>
    <row r="3" spans="1:12" ht="42" customHeight="1">
      <c r="A3" s="61"/>
      <c r="B3" s="61"/>
      <c r="C3" s="60" t="s">
        <v>106</v>
      </c>
      <c r="D3" s="60"/>
      <c r="E3" s="60"/>
      <c r="F3" s="60"/>
      <c r="G3" s="60"/>
      <c r="H3" s="60"/>
      <c r="I3" s="60"/>
      <c r="J3" s="60"/>
      <c r="K3" s="60"/>
      <c r="L3" s="60"/>
    </row>
    <row r="4" spans="1:12" ht="43.5" customHeight="1">
      <c r="A4" s="56" t="s">
        <v>111</v>
      </c>
      <c r="B4" s="56"/>
      <c r="C4" s="56"/>
      <c r="D4" s="56"/>
      <c r="E4" s="56"/>
      <c r="F4" s="56"/>
      <c r="G4" s="56"/>
      <c r="H4" s="56"/>
      <c r="I4" s="56"/>
      <c r="J4" s="56"/>
      <c r="K4" s="56"/>
      <c r="L4" s="56"/>
    </row>
    <row r="5" spans="1:12" ht="21" thickBot="1">
      <c r="A5" s="11" t="s">
        <v>56</v>
      </c>
      <c r="B5" s="11"/>
      <c r="C5" s="11"/>
      <c r="D5" s="11"/>
      <c r="E5" s="11"/>
      <c r="F5" s="11"/>
      <c r="G5" s="11"/>
      <c r="I5" s="11"/>
      <c r="J5" s="11"/>
      <c r="K5" s="6" t="s">
        <v>26</v>
      </c>
      <c r="L5" s="11"/>
    </row>
    <row r="6" spans="1:12" ht="23.25" customHeight="1">
      <c r="A6" s="52" t="s">
        <v>6</v>
      </c>
      <c r="B6" s="58" t="s">
        <v>36</v>
      </c>
      <c r="C6" s="57" t="s">
        <v>57</v>
      </c>
      <c r="D6" s="57"/>
      <c r="E6" s="57"/>
      <c r="F6" s="57"/>
      <c r="G6" s="57"/>
      <c r="H6" s="54" t="s">
        <v>58</v>
      </c>
      <c r="I6" s="54"/>
      <c r="J6" s="54"/>
      <c r="K6" s="54"/>
      <c r="L6" s="18"/>
    </row>
    <row r="7" spans="1:12" ht="119.25" customHeight="1">
      <c r="A7" s="53"/>
      <c r="B7" s="59"/>
      <c r="C7" s="1" t="s">
        <v>107</v>
      </c>
      <c r="D7" s="1" t="s">
        <v>112</v>
      </c>
      <c r="E7" s="1" t="s">
        <v>113</v>
      </c>
      <c r="F7" s="1" t="s">
        <v>27</v>
      </c>
      <c r="G7" s="1" t="s">
        <v>114</v>
      </c>
      <c r="H7" s="1" t="s">
        <v>107</v>
      </c>
      <c r="I7" s="1" t="s">
        <v>115</v>
      </c>
      <c r="J7" s="1" t="s">
        <v>116</v>
      </c>
      <c r="K7" s="1" t="s">
        <v>117</v>
      </c>
      <c r="L7" s="19" t="s">
        <v>108</v>
      </c>
    </row>
    <row r="8" spans="1:12" s="4" customFormat="1" ht="18.75">
      <c r="A8" s="20">
        <v>10000000</v>
      </c>
      <c r="B8" s="21" t="s">
        <v>7</v>
      </c>
      <c r="C8" s="38">
        <f>SUM(C9,C15,C16,C23,C24,C25,C26)</f>
        <v>2654296000</v>
      </c>
      <c r="D8" s="38">
        <f>SUM(D9,D15,D16,D23,D24,D25,D26)</f>
        <v>1333744910</v>
      </c>
      <c r="E8" s="38">
        <f>SUM(E9,E15,E16,E23,E24,E25,E26)</f>
        <v>1432564964.8200002</v>
      </c>
      <c r="F8" s="23">
        <v>91.8</v>
      </c>
      <c r="G8" s="40">
        <f>E8/D8*100</f>
        <v>107.40921701586852</v>
      </c>
      <c r="H8" s="38">
        <f>SUM(H26)</f>
        <v>700000</v>
      </c>
      <c r="I8" s="38">
        <f>SUM(I26)</f>
        <v>360000</v>
      </c>
      <c r="J8" s="38">
        <f>SUM(J26)</f>
        <v>824384.37</v>
      </c>
      <c r="K8" s="40">
        <f>J8/I8*100</f>
        <v>228.99565833333332</v>
      </c>
      <c r="L8" s="41">
        <f aca="true" t="shared" si="0" ref="L8:L61">SUM(E8,J8)</f>
        <v>1433389349.19</v>
      </c>
    </row>
    <row r="9" spans="1:12" s="5" customFormat="1" ht="37.5">
      <c r="A9" s="20">
        <v>11000000</v>
      </c>
      <c r="B9" s="24" t="s">
        <v>20</v>
      </c>
      <c r="C9" s="38">
        <f>SUM(C10:C11)</f>
        <v>1785100000</v>
      </c>
      <c r="D9" s="38">
        <f>SUM(D10:D11)</f>
        <v>933629650</v>
      </c>
      <c r="E9" s="38">
        <f>SUM(E10:E11)</f>
        <v>1054133466.15</v>
      </c>
      <c r="F9" s="23">
        <v>88.2</v>
      </c>
      <c r="G9" s="40">
        <f aca="true" t="shared" si="1" ref="G9:G61">E9/D9*100</f>
        <v>112.90702540884385</v>
      </c>
      <c r="H9" s="38"/>
      <c r="I9" s="38"/>
      <c r="J9" s="38"/>
      <c r="K9" s="40"/>
      <c r="L9" s="41">
        <f t="shared" si="0"/>
        <v>1054133466.15</v>
      </c>
    </row>
    <row r="10" spans="1:12" ht="18.75">
      <c r="A10" s="20">
        <v>11010000</v>
      </c>
      <c r="B10" s="21" t="s">
        <v>32</v>
      </c>
      <c r="C10" s="38">
        <v>1784000000</v>
      </c>
      <c r="D10" s="38">
        <v>932881150</v>
      </c>
      <c r="E10" s="38">
        <v>1047381736.86</v>
      </c>
      <c r="F10" s="22">
        <v>106.6</v>
      </c>
      <c r="G10" s="40">
        <f t="shared" si="1"/>
        <v>112.27386648985242</v>
      </c>
      <c r="H10" s="38"/>
      <c r="I10" s="38"/>
      <c r="J10" s="38"/>
      <c r="K10" s="40"/>
      <c r="L10" s="41">
        <f t="shared" si="0"/>
        <v>1047381736.86</v>
      </c>
    </row>
    <row r="11" spans="1:12" ht="39.75" customHeight="1">
      <c r="A11" s="20">
        <v>11020000</v>
      </c>
      <c r="B11" s="21" t="s">
        <v>59</v>
      </c>
      <c r="C11" s="38">
        <v>1100000</v>
      </c>
      <c r="D11" s="38">
        <v>748500</v>
      </c>
      <c r="E11" s="38">
        <v>6751729.29</v>
      </c>
      <c r="F11" s="22">
        <v>80.7</v>
      </c>
      <c r="G11" s="40">
        <f t="shared" si="1"/>
        <v>902.0346412825651</v>
      </c>
      <c r="H11" s="38"/>
      <c r="I11" s="38"/>
      <c r="J11" s="38"/>
      <c r="K11" s="40"/>
      <c r="L11" s="41">
        <f t="shared" si="0"/>
        <v>6751729.29</v>
      </c>
    </row>
    <row r="12" spans="1:12" s="5" customFormat="1" ht="1.5" customHeight="1" hidden="1">
      <c r="A12" s="25" t="s">
        <v>13</v>
      </c>
      <c r="B12" s="24" t="s">
        <v>21</v>
      </c>
      <c r="C12" s="39">
        <f aca="true" t="shared" si="2" ref="C12:J12">SUM(C13:C14)</f>
        <v>0</v>
      </c>
      <c r="D12" s="39"/>
      <c r="E12" s="39">
        <f>SUM(E13:E14)</f>
        <v>0</v>
      </c>
      <c r="F12" s="23">
        <f t="shared" si="2"/>
        <v>103.8</v>
      </c>
      <c r="G12" s="40" t="e">
        <f t="shared" si="1"/>
        <v>#DIV/0!</v>
      </c>
      <c r="H12" s="38">
        <f t="shared" si="2"/>
        <v>0</v>
      </c>
      <c r="I12" s="38"/>
      <c r="J12" s="38">
        <f t="shared" si="2"/>
        <v>0</v>
      </c>
      <c r="K12" s="40"/>
      <c r="L12" s="41">
        <f t="shared" si="0"/>
        <v>0</v>
      </c>
    </row>
    <row r="13" spans="1:12" ht="18.75" hidden="1">
      <c r="A13" s="25" t="s">
        <v>22</v>
      </c>
      <c r="B13" s="24" t="s">
        <v>23</v>
      </c>
      <c r="C13" s="38"/>
      <c r="D13" s="38"/>
      <c r="E13" s="38">
        <v>0</v>
      </c>
      <c r="F13" s="22"/>
      <c r="G13" s="40" t="e">
        <f t="shared" si="1"/>
        <v>#DIV/0!</v>
      </c>
      <c r="H13" s="38"/>
      <c r="I13" s="38"/>
      <c r="J13" s="38"/>
      <c r="K13" s="40"/>
      <c r="L13" s="41">
        <f t="shared" si="0"/>
        <v>0</v>
      </c>
    </row>
    <row r="14" spans="1:12" ht="18.75" hidden="1">
      <c r="A14" s="25" t="s">
        <v>28</v>
      </c>
      <c r="B14" s="24" t="s">
        <v>29</v>
      </c>
      <c r="C14" s="38"/>
      <c r="D14" s="38"/>
      <c r="E14" s="38"/>
      <c r="F14" s="22">
        <v>103.8</v>
      </c>
      <c r="G14" s="40" t="e">
        <f t="shared" si="1"/>
        <v>#DIV/0!</v>
      </c>
      <c r="H14" s="38"/>
      <c r="I14" s="38"/>
      <c r="J14" s="38"/>
      <c r="K14" s="40"/>
      <c r="L14" s="41">
        <f t="shared" si="0"/>
        <v>0</v>
      </c>
    </row>
    <row r="15" spans="1:12" ht="37.5">
      <c r="A15" s="25" t="s">
        <v>83</v>
      </c>
      <c r="B15" s="24" t="s">
        <v>84</v>
      </c>
      <c r="C15" s="38">
        <v>1200000</v>
      </c>
      <c r="D15" s="38">
        <v>649000</v>
      </c>
      <c r="E15" s="38">
        <v>441972.62</v>
      </c>
      <c r="F15" s="22"/>
      <c r="G15" s="40">
        <f t="shared" si="1"/>
        <v>68.10055778120186</v>
      </c>
      <c r="H15" s="38"/>
      <c r="I15" s="38"/>
      <c r="J15" s="38"/>
      <c r="K15" s="40"/>
      <c r="L15" s="41">
        <f t="shared" si="0"/>
        <v>441972.62</v>
      </c>
    </row>
    <row r="16" spans="1:12" ht="19.5">
      <c r="A16" s="25" t="s">
        <v>72</v>
      </c>
      <c r="B16" s="26" t="s">
        <v>38</v>
      </c>
      <c r="C16" s="38">
        <f>SUM(C17:C22)</f>
        <v>695396000</v>
      </c>
      <c r="D16" s="38">
        <f>SUM(D17:D22)</f>
        <v>319625560</v>
      </c>
      <c r="E16" s="38">
        <f>SUM(E17:E22)</f>
        <v>317944877.57000005</v>
      </c>
      <c r="F16" s="22">
        <v>168.4</v>
      </c>
      <c r="G16" s="40">
        <f t="shared" si="1"/>
        <v>99.47417145549939</v>
      </c>
      <c r="H16" s="38"/>
      <c r="I16" s="38"/>
      <c r="J16" s="38"/>
      <c r="K16" s="40"/>
      <c r="L16" s="41">
        <f t="shared" si="0"/>
        <v>317944877.57000005</v>
      </c>
    </row>
    <row r="17" spans="1:12" ht="37.5">
      <c r="A17" s="20" t="s">
        <v>44</v>
      </c>
      <c r="B17" s="24" t="s">
        <v>34</v>
      </c>
      <c r="C17" s="38">
        <v>53500000</v>
      </c>
      <c r="D17" s="38">
        <v>15394860</v>
      </c>
      <c r="E17" s="38">
        <v>14185047.12</v>
      </c>
      <c r="F17" s="22"/>
      <c r="G17" s="40">
        <f t="shared" si="1"/>
        <v>92.14144928891851</v>
      </c>
      <c r="H17" s="38"/>
      <c r="I17" s="38"/>
      <c r="J17" s="38"/>
      <c r="K17" s="40"/>
      <c r="L17" s="41">
        <f t="shared" si="0"/>
        <v>14185047.12</v>
      </c>
    </row>
    <row r="18" spans="1:12" ht="37.5">
      <c r="A18" s="20" t="s">
        <v>45</v>
      </c>
      <c r="B18" s="24" t="s">
        <v>39</v>
      </c>
      <c r="C18" s="38">
        <v>194145000</v>
      </c>
      <c r="D18" s="38">
        <v>95625500</v>
      </c>
      <c r="E18" s="38">
        <v>83086858.36</v>
      </c>
      <c r="F18" s="22"/>
      <c r="G18" s="40">
        <f t="shared" si="1"/>
        <v>86.88776357770678</v>
      </c>
      <c r="H18" s="38"/>
      <c r="I18" s="38"/>
      <c r="J18" s="38"/>
      <c r="K18" s="40"/>
      <c r="L18" s="41">
        <f t="shared" si="0"/>
        <v>83086858.36</v>
      </c>
    </row>
    <row r="19" spans="1:12" ht="18.75">
      <c r="A19" s="25" t="s">
        <v>42</v>
      </c>
      <c r="B19" s="24" t="s">
        <v>40</v>
      </c>
      <c r="C19" s="38">
        <v>750000</v>
      </c>
      <c r="D19" s="38">
        <v>262000</v>
      </c>
      <c r="E19" s="38">
        <v>241009.32</v>
      </c>
      <c r="F19" s="22"/>
      <c r="G19" s="40">
        <f t="shared" si="1"/>
        <v>91.98829007633587</v>
      </c>
      <c r="H19" s="38"/>
      <c r="I19" s="38"/>
      <c r="J19" s="38"/>
      <c r="K19" s="40"/>
      <c r="L19" s="41">
        <f t="shared" si="0"/>
        <v>241009.32</v>
      </c>
    </row>
    <row r="20" spans="1:12" ht="37.5">
      <c r="A20" s="20" t="s">
        <v>43</v>
      </c>
      <c r="B20" s="24" t="s">
        <v>41</v>
      </c>
      <c r="C20" s="38">
        <v>800000</v>
      </c>
      <c r="D20" s="38">
        <v>282500</v>
      </c>
      <c r="E20" s="38">
        <v>835119.23</v>
      </c>
      <c r="F20" s="22"/>
      <c r="G20" s="40">
        <f t="shared" si="1"/>
        <v>295.6174265486726</v>
      </c>
      <c r="H20" s="38"/>
      <c r="I20" s="38"/>
      <c r="J20" s="38"/>
      <c r="K20" s="40"/>
      <c r="L20" s="41">
        <f t="shared" si="0"/>
        <v>835119.23</v>
      </c>
    </row>
    <row r="21" spans="1:12" ht="18.75">
      <c r="A21" s="20">
        <v>1802000</v>
      </c>
      <c r="B21" s="24" t="s">
        <v>85</v>
      </c>
      <c r="C21" s="38">
        <v>500000</v>
      </c>
      <c r="D21" s="38">
        <v>210000</v>
      </c>
      <c r="E21" s="38">
        <v>231709.43</v>
      </c>
      <c r="F21" s="22"/>
      <c r="G21" s="40">
        <f t="shared" si="1"/>
        <v>110.33782380952381</v>
      </c>
      <c r="H21" s="38"/>
      <c r="I21" s="38"/>
      <c r="J21" s="38"/>
      <c r="K21" s="40"/>
      <c r="L21" s="41">
        <f t="shared" si="0"/>
        <v>231709.43</v>
      </c>
    </row>
    <row r="22" spans="1:12" ht="37.5">
      <c r="A22" s="20" t="s">
        <v>46</v>
      </c>
      <c r="B22" s="24" t="s">
        <v>98</v>
      </c>
      <c r="C22" s="38">
        <v>445701000</v>
      </c>
      <c r="D22" s="38">
        <v>207850700</v>
      </c>
      <c r="E22" s="38">
        <v>219365134.11</v>
      </c>
      <c r="F22" s="22"/>
      <c r="G22" s="40">
        <f t="shared" si="1"/>
        <v>105.53976200705604</v>
      </c>
      <c r="H22" s="38"/>
      <c r="I22" s="38"/>
      <c r="J22" s="38"/>
      <c r="K22" s="40"/>
      <c r="L22" s="41">
        <f t="shared" si="0"/>
        <v>219365134.11</v>
      </c>
    </row>
    <row r="23" spans="1:12" ht="37.5">
      <c r="A23" s="20">
        <v>14040000</v>
      </c>
      <c r="B23" s="27" t="s">
        <v>49</v>
      </c>
      <c r="C23" s="38">
        <v>80100000</v>
      </c>
      <c r="D23" s="38">
        <v>39945000</v>
      </c>
      <c r="E23" s="38">
        <v>47256598.57</v>
      </c>
      <c r="F23" s="22"/>
      <c r="G23" s="40">
        <f t="shared" si="1"/>
        <v>118.30416465139567</v>
      </c>
      <c r="H23" s="38"/>
      <c r="I23" s="38"/>
      <c r="J23" s="38"/>
      <c r="K23" s="40"/>
      <c r="L23" s="41">
        <f t="shared" si="0"/>
        <v>47256598.57</v>
      </c>
    </row>
    <row r="24" spans="1:12" ht="18.75">
      <c r="A24" s="20">
        <v>14021900</v>
      </c>
      <c r="B24" s="27" t="s">
        <v>61</v>
      </c>
      <c r="C24" s="38">
        <v>19550000</v>
      </c>
      <c r="D24" s="38">
        <v>9563100</v>
      </c>
      <c r="E24" s="38">
        <v>2915104.64</v>
      </c>
      <c r="F24" s="22"/>
      <c r="G24" s="40">
        <f t="shared" si="1"/>
        <v>30.482841756334246</v>
      </c>
      <c r="H24" s="38"/>
      <c r="I24" s="38"/>
      <c r="J24" s="38"/>
      <c r="K24" s="40"/>
      <c r="L24" s="41">
        <f t="shared" si="0"/>
        <v>2915104.64</v>
      </c>
    </row>
    <row r="25" spans="1:12" ht="18.75">
      <c r="A25" s="20">
        <v>14031900</v>
      </c>
      <c r="B25" s="27" t="s">
        <v>61</v>
      </c>
      <c r="C25" s="38">
        <v>72950000</v>
      </c>
      <c r="D25" s="38">
        <v>30332600</v>
      </c>
      <c r="E25" s="38">
        <v>9872945.27</v>
      </c>
      <c r="F25" s="22"/>
      <c r="G25" s="40">
        <f t="shared" si="1"/>
        <v>32.548958117668775</v>
      </c>
      <c r="H25" s="38"/>
      <c r="I25" s="38"/>
      <c r="J25" s="38"/>
      <c r="K25" s="40"/>
      <c r="L25" s="41">
        <f t="shared" si="0"/>
        <v>9872945.27</v>
      </c>
    </row>
    <row r="26" spans="1:12" ht="18.75">
      <c r="A26" s="20">
        <v>19010000</v>
      </c>
      <c r="B26" s="27" t="s">
        <v>30</v>
      </c>
      <c r="C26" s="38"/>
      <c r="D26" s="38"/>
      <c r="E26" s="38"/>
      <c r="F26" s="22"/>
      <c r="G26" s="40"/>
      <c r="H26" s="38">
        <v>700000</v>
      </c>
      <c r="I26" s="38">
        <v>360000</v>
      </c>
      <c r="J26" s="38">
        <v>824384.37</v>
      </c>
      <c r="K26" s="40">
        <f>J26/I26*100</f>
        <v>228.99565833333332</v>
      </c>
      <c r="L26" s="41">
        <f t="shared" si="0"/>
        <v>824384.37</v>
      </c>
    </row>
    <row r="27" spans="1:12" s="4" customFormat="1" ht="18.75">
      <c r="A27" s="25" t="s">
        <v>73</v>
      </c>
      <c r="B27" s="21" t="s">
        <v>8</v>
      </c>
      <c r="C27" s="38">
        <f>SUM(C28,C29,C30,C35,,C40)</f>
        <v>66242500</v>
      </c>
      <c r="D27" s="38">
        <f>SUM(D28,D29,D30,D35,,D40)</f>
        <v>24943370</v>
      </c>
      <c r="E27" s="38">
        <f>SUM(E28,E29,E30,E35,,E40)</f>
        <v>31557870.86</v>
      </c>
      <c r="F27" s="38">
        <f>SUM(F28,F29,F30,F35,F38)</f>
        <v>325.6</v>
      </c>
      <c r="G27" s="40">
        <f t="shared" si="1"/>
        <v>126.51807217709556</v>
      </c>
      <c r="H27" s="38">
        <f>SUM(H40)</f>
        <v>188772135</v>
      </c>
      <c r="I27" s="38">
        <f>SUM(I40)</f>
        <v>94686061.5</v>
      </c>
      <c r="J27" s="38">
        <f>SUM(J40,J39)</f>
        <v>46564729.38</v>
      </c>
      <c r="K27" s="40">
        <f>J27/I27*100</f>
        <v>49.178019068836235</v>
      </c>
      <c r="L27" s="41">
        <f t="shared" si="0"/>
        <v>78122600.24000001</v>
      </c>
    </row>
    <row r="28" spans="1:12" ht="69" customHeight="1">
      <c r="A28" s="25" t="s">
        <v>1</v>
      </c>
      <c r="B28" s="28" t="s">
        <v>0</v>
      </c>
      <c r="C28" s="38">
        <v>650000</v>
      </c>
      <c r="D28" s="38">
        <v>255000</v>
      </c>
      <c r="E28" s="38">
        <v>1003135.05</v>
      </c>
      <c r="F28" s="22">
        <v>31.3</v>
      </c>
      <c r="G28" s="40">
        <f t="shared" si="1"/>
        <v>393.3862941176471</v>
      </c>
      <c r="H28" s="38"/>
      <c r="I28" s="38"/>
      <c r="J28" s="38"/>
      <c r="K28" s="40"/>
      <c r="L28" s="41">
        <f t="shared" si="0"/>
        <v>1003135.05</v>
      </c>
    </row>
    <row r="29" spans="1:12" ht="30.75" customHeight="1">
      <c r="A29" s="25" t="s">
        <v>62</v>
      </c>
      <c r="B29" s="28" t="s">
        <v>63</v>
      </c>
      <c r="C29" s="38">
        <v>2500000</v>
      </c>
      <c r="D29" s="38">
        <v>1180000</v>
      </c>
      <c r="E29" s="38">
        <v>548471.23</v>
      </c>
      <c r="F29" s="22"/>
      <c r="G29" s="40">
        <f t="shared" si="1"/>
        <v>46.4806127118644</v>
      </c>
      <c r="H29" s="38"/>
      <c r="I29" s="38"/>
      <c r="J29" s="38"/>
      <c r="K29" s="40"/>
      <c r="L29" s="41">
        <f t="shared" si="0"/>
        <v>548471.23</v>
      </c>
    </row>
    <row r="30" spans="1:12" ht="30.75" customHeight="1">
      <c r="A30" s="25" t="s">
        <v>74</v>
      </c>
      <c r="B30" s="24" t="s">
        <v>10</v>
      </c>
      <c r="C30" s="38">
        <f>SUM(C32:C34)</f>
        <v>14000000</v>
      </c>
      <c r="D30" s="38">
        <f>SUM(D32:D34)</f>
        <v>6199100</v>
      </c>
      <c r="E30" s="38">
        <f>SUM(E31:E34)</f>
        <v>8913544.08</v>
      </c>
      <c r="F30" s="23">
        <v>110.4</v>
      </c>
      <c r="G30" s="40">
        <f t="shared" si="1"/>
        <v>143.78771240986595</v>
      </c>
      <c r="H30" s="38"/>
      <c r="I30" s="38"/>
      <c r="J30" s="38"/>
      <c r="K30" s="40"/>
      <c r="L30" s="41">
        <f t="shared" si="0"/>
        <v>8913544.08</v>
      </c>
    </row>
    <row r="31" spans="1:12" ht="30.75" customHeight="1">
      <c r="A31" s="25" t="s">
        <v>86</v>
      </c>
      <c r="B31" s="24" t="s">
        <v>87</v>
      </c>
      <c r="C31" s="38"/>
      <c r="D31" s="38"/>
      <c r="E31" s="38">
        <v>34008.69</v>
      </c>
      <c r="F31" s="23"/>
      <c r="G31" s="40"/>
      <c r="H31" s="38"/>
      <c r="I31" s="38"/>
      <c r="J31" s="38"/>
      <c r="K31" s="40"/>
      <c r="L31" s="41">
        <f t="shared" si="0"/>
        <v>34008.69</v>
      </c>
    </row>
    <row r="32" spans="1:12" ht="67.5" customHeight="1">
      <c r="A32" s="20" t="s">
        <v>103</v>
      </c>
      <c r="B32" s="24" t="s">
        <v>33</v>
      </c>
      <c r="C32" s="38">
        <v>1750000</v>
      </c>
      <c r="D32" s="38">
        <v>643000</v>
      </c>
      <c r="E32" s="38">
        <v>613404.59</v>
      </c>
      <c r="F32" s="22">
        <v>83.8</v>
      </c>
      <c r="G32" s="40">
        <f t="shared" si="1"/>
        <v>95.39729237947122</v>
      </c>
      <c r="H32" s="38"/>
      <c r="I32" s="38"/>
      <c r="J32" s="38"/>
      <c r="K32" s="40"/>
      <c r="L32" s="41">
        <f t="shared" si="0"/>
        <v>613404.59</v>
      </c>
    </row>
    <row r="33" spans="1:12" ht="30.75" customHeight="1">
      <c r="A33" s="25" t="s">
        <v>5</v>
      </c>
      <c r="B33" s="24" t="s">
        <v>64</v>
      </c>
      <c r="C33" s="38">
        <v>2500000</v>
      </c>
      <c r="D33" s="38">
        <v>941100</v>
      </c>
      <c r="E33" s="38">
        <v>2267465.5</v>
      </c>
      <c r="F33" s="22"/>
      <c r="G33" s="40">
        <f t="shared" si="1"/>
        <v>240.93778557007758</v>
      </c>
      <c r="H33" s="38"/>
      <c r="I33" s="38"/>
      <c r="J33" s="38"/>
      <c r="K33" s="40"/>
      <c r="L33" s="41">
        <f t="shared" si="0"/>
        <v>2267465.5</v>
      </c>
    </row>
    <row r="34" spans="1:12" ht="30.75" customHeight="1">
      <c r="A34" s="25" t="s">
        <v>88</v>
      </c>
      <c r="B34" s="24" t="s">
        <v>89</v>
      </c>
      <c r="C34" s="38">
        <v>9750000</v>
      </c>
      <c r="D34" s="38">
        <v>4615000</v>
      </c>
      <c r="E34" s="38">
        <v>5998665.3</v>
      </c>
      <c r="F34" s="22"/>
      <c r="G34" s="40">
        <f t="shared" si="1"/>
        <v>129.98191332611052</v>
      </c>
      <c r="H34" s="38"/>
      <c r="I34" s="38"/>
      <c r="J34" s="38"/>
      <c r="K34" s="40"/>
      <c r="L34" s="41">
        <f t="shared" si="0"/>
        <v>5998665.3</v>
      </c>
    </row>
    <row r="35" spans="1:12" s="5" customFormat="1" ht="40.5" customHeight="1">
      <c r="A35" s="25" t="s">
        <v>75</v>
      </c>
      <c r="B35" s="24" t="s">
        <v>9</v>
      </c>
      <c r="C35" s="38">
        <f>SUM(C36:C38)</f>
        <v>35892500</v>
      </c>
      <c r="D35" s="38">
        <f>SUM(D36:D38)</f>
        <v>16160400</v>
      </c>
      <c r="E35" s="38">
        <f>SUM(E36:E38)</f>
        <v>18856096.46</v>
      </c>
      <c r="F35" s="23">
        <v>98.9</v>
      </c>
      <c r="G35" s="40">
        <f t="shared" si="1"/>
        <v>116.68087708225046</v>
      </c>
      <c r="H35" s="38"/>
      <c r="I35" s="38"/>
      <c r="J35" s="38"/>
      <c r="K35" s="40"/>
      <c r="L35" s="41">
        <f t="shared" si="0"/>
        <v>18856096.46</v>
      </c>
    </row>
    <row r="36" spans="1:12" s="5" customFormat="1" ht="40.5" customHeight="1">
      <c r="A36" s="25" t="s">
        <v>90</v>
      </c>
      <c r="B36" s="24" t="s">
        <v>2</v>
      </c>
      <c r="C36" s="38">
        <v>22500000</v>
      </c>
      <c r="D36" s="38">
        <v>10150665</v>
      </c>
      <c r="E36" s="38">
        <v>13265906.21</v>
      </c>
      <c r="F36" s="23"/>
      <c r="G36" s="40">
        <f t="shared" si="1"/>
        <v>130.69002090010852</v>
      </c>
      <c r="H36" s="38"/>
      <c r="I36" s="38"/>
      <c r="J36" s="38"/>
      <c r="K36" s="40"/>
      <c r="L36" s="41">
        <f t="shared" si="0"/>
        <v>13265906.21</v>
      </c>
    </row>
    <row r="37" spans="1:12" ht="37.5">
      <c r="A37" s="25" t="s">
        <v>3</v>
      </c>
      <c r="B37" s="24" t="s">
        <v>15</v>
      </c>
      <c r="C37" s="38">
        <v>12780000</v>
      </c>
      <c r="D37" s="38">
        <v>5756000</v>
      </c>
      <c r="E37" s="38">
        <v>5425336.84</v>
      </c>
      <c r="F37" s="22">
        <v>98.3</v>
      </c>
      <c r="G37" s="40">
        <f t="shared" si="1"/>
        <v>94.25533078526755</v>
      </c>
      <c r="H37" s="38"/>
      <c r="I37" s="38"/>
      <c r="J37" s="38"/>
      <c r="K37" s="40"/>
      <c r="L37" s="41">
        <f t="shared" si="0"/>
        <v>5425336.84</v>
      </c>
    </row>
    <row r="38" spans="1:12" ht="18.75">
      <c r="A38" s="25" t="s">
        <v>4</v>
      </c>
      <c r="B38" s="24" t="s">
        <v>18</v>
      </c>
      <c r="C38" s="38">
        <v>612500</v>
      </c>
      <c r="D38" s="38">
        <v>253735</v>
      </c>
      <c r="E38" s="38">
        <v>164853.41</v>
      </c>
      <c r="F38" s="22">
        <v>85</v>
      </c>
      <c r="G38" s="40">
        <f t="shared" si="1"/>
        <v>64.97070171635761</v>
      </c>
      <c r="H38" s="38"/>
      <c r="I38" s="38"/>
      <c r="J38" s="38"/>
      <c r="K38" s="40"/>
      <c r="L38" s="41">
        <f t="shared" si="0"/>
        <v>164853.41</v>
      </c>
    </row>
    <row r="39" spans="1:12" ht="46.5" customHeight="1">
      <c r="A39" s="25" t="s">
        <v>96</v>
      </c>
      <c r="B39" s="24" t="s">
        <v>97</v>
      </c>
      <c r="C39" s="38"/>
      <c r="D39" s="38"/>
      <c r="E39" s="38"/>
      <c r="F39" s="22"/>
      <c r="G39" s="40"/>
      <c r="H39" s="38"/>
      <c r="I39" s="38"/>
      <c r="J39" s="38">
        <v>13667.25</v>
      </c>
      <c r="K39" s="40"/>
      <c r="L39" s="41">
        <f t="shared" si="0"/>
        <v>13667.25</v>
      </c>
    </row>
    <row r="40" spans="1:12" ht="18.75">
      <c r="A40" s="25" t="s">
        <v>76</v>
      </c>
      <c r="B40" s="24" t="s">
        <v>48</v>
      </c>
      <c r="C40" s="38">
        <f>SUM(C41:C44)</f>
        <v>13200000</v>
      </c>
      <c r="D40" s="38">
        <f>SUM(D41:D44)</f>
        <v>1148870</v>
      </c>
      <c r="E40" s="38">
        <f>SUM(E41:E44)</f>
        <v>2236624.04</v>
      </c>
      <c r="F40" s="22">
        <v>585.9</v>
      </c>
      <c r="G40" s="40">
        <f t="shared" si="1"/>
        <v>194.68034155300427</v>
      </c>
      <c r="H40" s="38">
        <f>SUM(H41:H45)</f>
        <v>188772135</v>
      </c>
      <c r="I40" s="38">
        <f>SUM(I41:I45)</f>
        <v>94686061.5</v>
      </c>
      <c r="J40" s="38">
        <f>SUM(J41:J45)</f>
        <v>46551062.13</v>
      </c>
      <c r="K40" s="40">
        <f>J40/I40*100</f>
        <v>49.16358479014359</v>
      </c>
      <c r="L40" s="41">
        <f t="shared" si="0"/>
        <v>48787686.17</v>
      </c>
    </row>
    <row r="41" spans="1:12" ht="112.5">
      <c r="A41" s="20" t="s">
        <v>109</v>
      </c>
      <c r="B41" s="24" t="s">
        <v>11</v>
      </c>
      <c r="C41" s="38">
        <v>12200000</v>
      </c>
      <c r="D41" s="38">
        <v>616220</v>
      </c>
      <c r="E41" s="38">
        <v>1056395.46</v>
      </c>
      <c r="F41" s="22"/>
      <c r="G41" s="40">
        <f t="shared" si="1"/>
        <v>171.4315439291162</v>
      </c>
      <c r="H41" s="38"/>
      <c r="I41" s="38"/>
      <c r="J41" s="38">
        <v>114696.59</v>
      </c>
      <c r="K41" s="40"/>
      <c r="L41" s="41">
        <f t="shared" si="0"/>
        <v>1171092.05</v>
      </c>
    </row>
    <row r="42" spans="1:12" ht="18.75">
      <c r="A42" s="20">
        <v>24062200</v>
      </c>
      <c r="B42" s="24" t="s">
        <v>91</v>
      </c>
      <c r="C42" s="38">
        <v>1000000</v>
      </c>
      <c r="D42" s="38">
        <v>532650</v>
      </c>
      <c r="E42" s="38">
        <v>1180228.58</v>
      </c>
      <c r="F42" s="22"/>
      <c r="G42" s="40">
        <f t="shared" si="1"/>
        <v>221.576753966019</v>
      </c>
      <c r="H42" s="38"/>
      <c r="I42" s="38"/>
      <c r="J42" s="38"/>
      <c r="K42" s="40"/>
      <c r="L42" s="41">
        <f t="shared" si="0"/>
        <v>1180228.58</v>
      </c>
    </row>
    <row r="43" spans="1:12" ht="37.5">
      <c r="A43" s="20">
        <v>24110700</v>
      </c>
      <c r="B43" s="24" t="s">
        <v>105</v>
      </c>
      <c r="C43" s="38"/>
      <c r="D43" s="38"/>
      <c r="E43" s="38"/>
      <c r="F43" s="22"/>
      <c r="G43" s="40"/>
      <c r="H43" s="38">
        <v>12</v>
      </c>
      <c r="I43" s="38">
        <v>0</v>
      </c>
      <c r="J43" s="38">
        <v>0</v>
      </c>
      <c r="K43" s="40"/>
      <c r="L43" s="41">
        <f t="shared" si="0"/>
        <v>0</v>
      </c>
    </row>
    <row r="44" spans="1:12" ht="37.5" customHeight="1">
      <c r="A44" s="25" t="s">
        <v>104</v>
      </c>
      <c r="B44" s="24" t="s">
        <v>47</v>
      </c>
      <c r="C44" s="38"/>
      <c r="D44" s="38"/>
      <c r="E44" s="38"/>
      <c r="F44" s="22"/>
      <c r="G44" s="40"/>
      <c r="H44" s="38">
        <v>7000000</v>
      </c>
      <c r="I44" s="38">
        <v>3800000</v>
      </c>
      <c r="J44" s="38">
        <v>1483302.15</v>
      </c>
      <c r="K44" s="40">
        <f>J44/I44*100</f>
        <v>39.034267105263154</v>
      </c>
      <c r="L44" s="41">
        <f t="shared" si="0"/>
        <v>1483302.15</v>
      </c>
    </row>
    <row r="45" spans="1:12" ht="18.75">
      <c r="A45" s="25" t="s">
        <v>77</v>
      </c>
      <c r="B45" s="24" t="s">
        <v>12</v>
      </c>
      <c r="C45" s="38"/>
      <c r="D45" s="38"/>
      <c r="E45" s="38"/>
      <c r="F45" s="22"/>
      <c r="G45" s="40"/>
      <c r="H45" s="38">
        <v>181772123</v>
      </c>
      <c r="I45" s="38">
        <v>90886061.5</v>
      </c>
      <c r="J45" s="38">
        <v>44953063.39</v>
      </c>
      <c r="K45" s="40">
        <f>J45/I45*100</f>
        <v>49.46089933713323</v>
      </c>
      <c r="L45" s="41">
        <f t="shared" si="0"/>
        <v>44953063.39</v>
      </c>
    </row>
    <row r="46" spans="1:12" ht="18.75">
      <c r="A46" s="25" t="s">
        <v>78</v>
      </c>
      <c r="B46" s="24" t="s">
        <v>52</v>
      </c>
      <c r="C46" s="38">
        <f>SUM(C47:C48)</f>
        <v>20000</v>
      </c>
      <c r="D46" s="38">
        <f>SUM(D47:D48)</f>
        <v>10000</v>
      </c>
      <c r="E46" s="38">
        <v>18003.88</v>
      </c>
      <c r="F46" s="22"/>
      <c r="G46" s="40">
        <f t="shared" si="1"/>
        <v>180.0388</v>
      </c>
      <c r="H46" s="38">
        <f>SUM(H48:H49)</f>
        <v>7800000</v>
      </c>
      <c r="I46" s="38">
        <f>SUM(I48:I49)</f>
        <v>4130000</v>
      </c>
      <c r="J46" s="38">
        <f>SUM(J48:J49)</f>
        <v>6743569.35</v>
      </c>
      <c r="K46" s="40">
        <f>J46/I46*100</f>
        <v>163.28255084745763</v>
      </c>
      <c r="L46" s="41">
        <f t="shared" si="0"/>
        <v>6761573.2299999995</v>
      </c>
    </row>
    <row r="47" spans="1:12" ht="75">
      <c r="A47" s="25" t="s">
        <v>50</v>
      </c>
      <c r="B47" s="24" t="s">
        <v>51</v>
      </c>
      <c r="C47" s="38">
        <v>20000</v>
      </c>
      <c r="D47" s="38">
        <v>10000</v>
      </c>
      <c r="E47" s="38">
        <v>18003.88</v>
      </c>
      <c r="F47" s="22"/>
      <c r="G47" s="40">
        <f t="shared" si="1"/>
        <v>180.0388</v>
      </c>
      <c r="H47" s="38"/>
      <c r="I47" s="38"/>
      <c r="J47" s="38"/>
      <c r="K47" s="40"/>
      <c r="L47" s="41">
        <f t="shared" si="0"/>
        <v>18003.88</v>
      </c>
    </row>
    <row r="48" spans="1:12" ht="37.5">
      <c r="A48" s="25" t="s">
        <v>79</v>
      </c>
      <c r="B48" s="24" t="s">
        <v>14</v>
      </c>
      <c r="C48" s="38"/>
      <c r="D48" s="38"/>
      <c r="E48" s="38"/>
      <c r="F48" s="22"/>
      <c r="G48" s="40"/>
      <c r="H48" s="38">
        <v>2800000</v>
      </c>
      <c r="I48" s="38">
        <v>1630000</v>
      </c>
      <c r="J48" s="38">
        <v>3262516.35</v>
      </c>
      <c r="K48" s="40">
        <f>J48/I48*100</f>
        <v>200.1543773006135</v>
      </c>
      <c r="L48" s="41">
        <f t="shared" si="0"/>
        <v>3262516.35</v>
      </c>
    </row>
    <row r="49" spans="1:12" ht="18.75">
      <c r="A49" s="25" t="s">
        <v>80</v>
      </c>
      <c r="B49" s="24" t="s">
        <v>35</v>
      </c>
      <c r="C49" s="38"/>
      <c r="D49" s="38"/>
      <c r="E49" s="38"/>
      <c r="F49" s="22"/>
      <c r="G49" s="40"/>
      <c r="H49" s="38">
        <v>5000000</v>
      </c>
      <c r="I49" s="38">
        <v>2500000</v>
      </c>
      <c r="J49" s="38">
        <v>3481053</v>
      </c>
      <c r="K49" s="40">
        <f>J49/I49*100</f>
        <v>139.24212</v>
      </c>
      <c r="L49" s="41">
        <f t="shared" si="0"/>
        <v>3481053</v>
      </c>
    </row>
    <row r="50" spans="1:12" ht="24.75" customHeight="1">
      <c r="A50" s="25" t="s">
        <v>81</v>
      </c>
      <c r="B50" s="24" t="s">
        <v>31</v>
      </c>
      <c r="C50" s="38"/>
      <c r="D50" s="38"/>
      <c r="E50" s="38"/>
      <c r="F50" s="22"/>
      <c r="G50" s="40"/>
      <c r="H50" s="38">
        <v>6000000</v>
      </c>
      <c r="I50" s="38">
        <v>2490545</v>
      </c>
      <c r="J50" s="38">
        <v>2241122.52</v>
      </c>
      <c r="K50" s="40">
        <f>J50/I50*100</f>
        <v>89.9852249206499</v>
      </c>
      <c r="L50" s="41">
        <f t="shared" si="0"/>
        <v>2241122.52</v>
      </c>
    </row>
    <row r="51" spans="1:12" s="4" customFormat="1" ht="18.75">
      <c r="A51" s="29"/>
      <c r="B51" s="30" t="s">
        <v>53</v>
      </c>
      <c r="C51" s="42">
        <f>SUM(C8,C27,C46)</f>
        <v>2720558500</v>
      </c>
      <c r="D51" s="42">
        <f>SUM(D8,D27,D46)</f>
        <v>1358698280</v>
      </c>
      <c r="E51" s="42">
        <f>SUM(E8,E27,E46)</f>
        <v>1464140839.5600002</v>
      </c>
      <c r="F51" s="43">
        <v>92.2</v>
      </c>
      <c r="G51" s="44">
        <f t="shared" si="1"/>
        <v>107.76055737407721</v>
      </c>
      <c r="H51" s="42">
        <f>SUM(H8,H27,H46,H50)</f>
        <v>203272135</v>
      </c>
      <c r="I51" s="42">
        <f>SUM(I8,I27,I46,I50)</f>
        <v>101666606.5</v>
      </c>
      <c r="J51" s="42">
        <f>SUM(J8,J27,J46,J50)</f>
        <v>56373805.620000005</v>
      </c>
      <c r="K51" s="44">
        <f>J51/I51*100</f>
        <v>55.44967768743221</v>
      </c>
      <c r="L51" s="45">
        <f t="shared" si="0"/>
        <v>1520514645.1800003</v>
      </c>
    </row>
    <row r="52" spans="1:12" s="4" customFormat="1" ht="18.75">
      <c r="A52" s="29" t="s">
        <v>82</v>
      </c>
      <c r="B52" s="30" t="s">
        <v>68</v>
      </c>
      <c r="C52" s="42">
        <f>SUM(C53,C54,C56)</f>
        <v>668076014</v>
      </c>
      <c r="D52" s="42">
        <f>SUM(D53,D54,D56)</f>
        <v>417292396</v>
      </c>
      <c r="E52" s="42">
        <f>SUM(E53,E54,E56)</f>
        <v>415145358</v>
      </c>
      <c r="F52" s="43"/>
      <c r="G52" s="44">
        <f t="shared" si="1"/>
        <v>99.48548355527666</v>
      </c>
      <c r="H52" s="42"/>
      <c r="I52" s="42"/>
      <c r="J52" s="42"/>
      <c r="K52" s="44"/>
      <c r="L52" s="45">
        <f t="shared" si="0"/>
        <v>415145358</v>
      </c>
    </row>
    <row r="53" spans="1:12" s="4" customFormat="1" ht="87.75" customHeight="1">
      <c r="A53" s="29" t="s">
        <v>69</v>
      </c>
      <c r="B53" s="37" t="s">
        <v>70</v>
      </c>
      <c r="C53" s="38">
        <v>6628199</v>
      </c>
      <c r="D53" s="38">
        <v>3314082</v>
      </c>
      <c r="E53" s="38">
        <v>3314082</v>
      </c>
      <c r="F53" s="31"/>
      <c r="G53" s="40">
        <f t="shared" si="1"/>
        <v>100</v>
      </c>
      <c r="H53" s="38"/>
      <c r="I53" s="38"/>
      <c r="J53" s="38"/>
      <c r="K53" s="40"/>
      <c r="L53" s="41">
        <f t="shared" si="0"/>
        <v>3314082</v>
      </c>
    </row>
    <row r="54" spans="1:12" s="4" customFormat="1" ht="19.5">
      <c r="A54" s="32" t="s">
        <v>24</v>
      </c>
      <c r="B54" s="33" t="s">
        <v>110</v>
      </c>
      <c r="C54" s="38">
        <f>SUM(C55:C55)</f>
        <v>646350300</v>
      </c>
      <c r="D54" s="38">
        <f>SUM(D55:D55)</f>
        <v>404434200</v>
      </c>
      <c r="E54" s="38">
        <f>SUM(E55:E55)</f>
        <v>404434200</v>
      </c>
      <c r="F54" s="34">
        <f>SUM(F57:F60)</f>
        <v>43.4</v>
      </c>
      <c r="G54" s="40">
        <f t="shared" si="1"/>
        <v>100</v>
      </c>
      <c r="H54" s="38"/>
      <c r="I54" s="38"/>
      <c r="J54" s="38"/>
      <c r="K54" s="40"/>
      <c r="L54" s="41">
        <f t="shared" si="0"/>
        <v>404434200</v>
      </c>
    </row>
    <row r="55" spans="1:12" s="4" customFormat="1" ht="37.5">
      <c r="A55" s="25" t="s">
        <v>55</v>
      </c>
      <c r="B55" s="24" t="s">
        <v>54</v>
      </c>
      <c r="C55" s="38">
        <v>646350300</v>
      </c>
      <c r="D55" s="38">
        <v>404434200</v>
      </c>
      <c r="E55" s="38">
        <v>404434200</v>
      </c>
      <c r="F55" s="23"/>
      <c r="G55" s="40">
        <f t="shared" si="1"/>
        <v>100</v>
      </c>
      <c r="H55" s="38"/>
      <c r="I55" s="38"/>
      <c r="J55" s="38"/>
      <c r="K55" s="40"/>
      <c r="L55" s="41">
        <f t="shared" si="0"/>
        <v>404434200</v>
      </c>
    </row>
    <row r="56" spans="1:12" s="4" customFormat="1" ht="39">
      <c r="A56" s="25" t="s">
        <v>65</v>
      </c>
      <c r="B56" s="26" t="s">
        <v>71</v>
      </c>
      <c r="C56" s="38">
        <f>SUM(C58:C60)</f>
        <v>15097515</v>
      </c>
      <c r="D56" s="38">
        <f>SUM(D58:D60)</f>
        <v>9544114</v>
      </c>
      <c r="E56" s="38">
        <f>SUM(E58:E60)</f>
        <v>7397076</v>
      </c>
      <c r="F56" s="38">
        <f>SUM(F58:F60)</f>
        <v>43.4</v>
      </c>
      <c r="G56" s="40">
        <f t="shared" si="1"/>
        <v>77.50406166565068</v>
      </c>
      <c r="H56" s="38"/>
      <c r="I56" s="38"/>
      <c r="J56" s="38"/>
      <c r="K56" s="40"/>
      <c r="L56" s="41">
        <f t="shared" si="0"/>
        <v>7397076</v>
      </c>
    </row>
    <row r="57" spans="1:12" s="4" customFormat="1" ht="2.25" customHeight="1" hidden="1">
      <c r="A57" s="25" t="s">
        <v>25</v>
      </c>
      <c r="B57" s="24" t="s">
        <v>37</v>
      </c>
      <c r="C57" s="38"/>
      <c r="D57" s="38"/>
      <c r="E57" s="38"/>
      <c r="F57" s="23"/>
      <c r="G57" s="40" t="e">
        <f t="shared" si="1"/>
        <v>#DIV/0!</v>
      </c>
      <c r="H57" s="38"/>
      <c r="I57" s="38"/>
      <c r="J57" s="38"/>
      <c r="K57" s="40"/>
      <c r="L57" s="41">
        <f t="shared" si="0"/>
        <v>0</v>
      </c>
    </row>
    <row r="58" spans="1:12" s="4" customFormat="1" ht="62.25" customHeight="1">
      <c r="A58" s="25" t="s">
        <v>92</v>
      </c>
      <c r="B58" s="24" t="s">
        <v>93</v>
      </c>
      <c r="C58" s="38">
        <v>8373319</v>
      </c>
      <c r="D58" s="38">
        <v>6555106</v>
      </c>
      <c r="E58" s="38">
        <v>4934078</v>
      </c>
      <c r="F58" s="23"/>
      <c r="G58" s="40">
        <f t="shared" si="1"/>
        <v>75.2707583981098</v>
      </c>
      <c r="H58" s="38"/>
      <c r="I58" s="38"/>
      <c r="J58" s="38"/>
      <c r="K58" s="40"/>
      <c r="L58" s="41">
        <f t="shared" si="0"/>
        <v>4934078</v>
      </c>
    </row>
    <row r="59" spans="1:12" s="4" customFormat="1" ht="81.75" customHeight="1">
      <c r="A59" s="25" t="s">
        <v>94</v>
      </c>
      <c r="B59" s="24" t="s">
        <v>95</v>
      </c>
      <c r="C59" s="38">
        <v>5840472</v>
      </c>
      <c r="D59" s="38">
        <v>2547146</v>
      </c>
      <c r="E59" s="38">
        <v>2021136</v>
      </c>
      <c r="F59" s="23"/>
      <c r="G59" s="40">
        <f t="shared" si="1"/>
        <v>79.34904398884083</v>
      </c>
      <c r="H59" s="38"/>
      <c r="I59" s="38"/>
      <c r="J59" s="38"/>
      <c r="K59" s="40"/>
      <c r="L59" s="41">
        <f t="shared" si="0"/>
        <v>2021136</v>
      </c>
    </row>
    <row r="60" spans="1:12" s="4" customFormat="1" ht="18.75">
      <c r="A60" s="25" t="s">
        <v>66</v>
      </c>
      <c r="B60" s="24" t="s">
        <v>67</v>
      </c>
      <c r="C60" s="38">
        <v>883724</v>
      </c>
      <c r="D60" s="38">
        <v>441862</v>
      </c>
      <c r="E60" s="38">
        <v>441862</v>
      </c>
      <c r="F60" s="23">
        <v>43.4</v>
      </c>
      <c r="G60" s="40">
        <f t="shared" si="1"/>
        <v>100</v>
      </c>
      <c r="H60" s="38"/>
      <c r="I60" s="38"/>
      <c r="J60" s="38"/>
      <c r="K60" s="40"/>
      <c r="L60" s="41">
        <f t="shared" si="0"/>
        <v>441862</v>
      </c>
    </row>
    <row r="61" spans="1:12" s="4" customFormat="1" ht="19.5" thickBot="1">
      <c r="A61" s="35"/>
      <c r="B61" s="36" t="s">
        <v>16</v>
      </c>
      <c r="C61" s="48">
        <f>SUM(C51+C52)</f>
        <v>3388634514</v>
      </c>
      <c r="D61" s="48">
        <f>SUM(D51+D52)</f>
        <v>1775990676</v>
      </c>
      <c r="E61" s="48">
        <f>SUM(E51+E52)</f>
        <v>1879286197.5600002</v>
      </c>
      <c r="F61" s="49">
        <v>93.8</v>
      </c>
      <c r="G61" s="50">
        <f t="shared" si="1"/>
        <v>105.81621981218106</v>
      </c>
      <c r="H61" s="48">
        <f>SUM(H51)</f>
        <v>203272135</v>
      </c>
      <c r="I61" s="48">
        <f>SUM(I51)</f>
        <v>101666606.5</v>
      </c>
      <c r="J61" s="48">
        <f>SUM(J51)</f>
        <v>56373805.620000005</v>
      </c>
      <c r="K61" s="50">
        <f>J61/I61*100</f>
        <v>55.44967768743221</v>
      </c>
      <c r="L61" s="51">
        <f t="shared" si="0"/>
        <v>1935660003.1800003</v>
      </c>
    </row>
    <row r="62" spans="1:12" s="4" customFormat="1" ht="20.25">
      <c r="A62" s="12"/>
      <c r="B62" s="13"/>
      <c r="C62" s="14"/>
      <c r="D62" s="14"/>
      <c r="E62" s="14"/>
      <c r="F62" s="14"/>
      <c r="G62" s="16"/>
      <c r="H62" s="14"/>
      <c r="I62" s="14"/>
      <c r="J62" s="14"/>
      <c r="K62" s="17"/>
      <c r="L62" s="15"/>
    </row>
    <row r="63" spans="1:12" s="4" customFormat="1" ht="20.25">
      <c r="A63" s="12"/>
      <c r="B63" s="13" t="s">
        <v>99</v>
      </c>
      <c r="C63" s="14"/>
      <c r="D63" s="14"/>
      <c r="E63" s="14"/>
      <c r="F63" s="14"/>
      <c r="G63" s="15"/>
      <c r="H63" s="14"/>
      <c r="I63" s="46" t="s">
        <v>100</v>
      </c>
      <c r="J63" s="14"/>
      <c r="K63" s="14"/>
      <c r="L63" s="15"/>
    </row>
    <row r="64" spans="1:12" s="4" customFormat="1" ht="20.25">
      <c r="A64" s="12"/>
      <c r="B64" s="13"/>
      <c r="C64" s="14"/>
      <c r="D64" s="14"/>
      <c r="E64" s="14"/>
      <c r="F64" s="14"/>
      <c r="G64" s="15"/>
      <c r="H64" s="14"/>
      <c r="I64" s="46"/>
      <c r="J64" s="14"/>
      <c r="K64" s="14"/>
      <c r="L64" s="15"/>
    </row>
    <row r="65" spans="1:12" ht="20.25">
      <c r="A65" s="6"/>
      <c r="B65" s="47" t="s">
        <v>102</v>
      </c>
      <c r="C65" s="6" t="s">
        <v>19</v>
      </c>
      <c r="D65" s="6"/>
      <c r="E65" s="6"/>
      <c r="F65" s="6"/>
      <c r="G65" s="6"/>
      <c r="H65" s="6"/>
      <c r="I65" s="47" t="s">
        <v>101</v>
      </c>
      <c r="J65" s="6"/>
      <c r="K65" s="6"/>
      <c r="L65" s="6"/>
    </row>
    <row r="66" spans="1:12" ht="23.25" customHeight="1">
      <c r="A66" s="2"/>
      <c r="B66" s="55"/>
      <c r="C66" s="55"/>
      <c r="D66" s="55"/>
      <c r="E66" s="55"/>
      <c r="F66" s="55"/>
      <c r="G66" s="55"/>
      <c r="H66" s="55"/>
      <c r="I66" s="55"/>
      <c r="J66" s="55"/>
      <c r="K66" s="55"/>
      <c r="L66" s="55"/>
    </row>
    <row r="67" spans="2:11" ht="15.75">
      <c r="B67" s="8"/>
      <c r="E67" s="9"/>
      <c r="F67" s="9"/>
      <c r="G67" s="9"/>
      <c r="J67" s="8"/>
      <c r="K67" s="8"/>
    </row>
    <row r="68" spans="3:9" ht="12.75">
      <c r="C68" s="9"/>
      <c r="D68" s="9"/>
      <c r="H68" s="10"/>
      <c r="I68" s="10"/>
    </row>
  </sheetData>
  <sheetProtection/>
  <mergeCells count="12">
    <mergeCell ref="C1:L1"/>
    <mergeCell ref="C2:L2"/>
    <mergeCell ref="C3:L3"/>
    <mergeCell ref="A1:B1"/>
    <mergeCell ref="A2:B2"/>
    <mergeCell ref="A3:B3"/>
    <mergeCell ref="A6:A7"/>
    <mergeCell ref="H6:K6"/>
    <mergeCell ref="B66:L66"/>
    <mergeCell ref="A4:L4"/>
    <mergeCell ref="C6:G6"/>
    <mergeCell ref="B6:B7"/>
  </mergeCells>
  <hyperlinks>
    <hyperlink ref="B9" r:id="rId1" display="_ftn1"/>
    <hyperlink ref="F9" r:id="rId2" display="_ftn1"/>
    <hyperlink ref="B48" r:id="rId3" display="_ftn1"/>
    <hyperlink ref="B49" r:id="rId4" display="_ftn1"/>
    <hyperlink ref="B23" r:id="rId5" display="_ftn1"/>
    <hyperlink ref="B60" r:id="rId6" display="_ftn1"/>
    <hyperlink ref="B61" r:id="rId7" display="_ftn1"/>
    <hyperlink ref="B36" r:id="rId8" display="_ftn1"/>
    <hyperlink ref="B35" r:id="rId9" display="_ftn1"/>
    <hyperlink ref="B37" r:id="rId10" display="_ftn1"/>
    <hyperlink ref="B47" r:id="rId11" display="_ftn1"/>
  </hyperlinks>
  <printOptions horizontalCentered="1"/>
  <pageMargins left="0.2362204724409449" right="0.2362204724409449" top="0.39" bottom="0.1968503937007874" header="0.2362204724409449" footer="0.1968503937007874"/>
  <pageSetup fitToHeight="3" fitToWidth="1" horizontalDpi="600" verticalDpi="600" orientation="landscape" paperSize="9" scale="56"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Мот Поліна Сергіївна</cp:lastModifiedBy>
  <cp:lastPrinted>2022-07-25T08:09:20Z</cp:lastPrinted>
  <dcterms:created xsi:type="dcterms:W3CDTF">2000-04-12T12:59:51Z</dcterms:created>
  <dcterms:modified xsi:type="dcterms:W3CDTF">2022-07-25T08:11:32Z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